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xr:revisionPtr revIDLastSave="0" documentId="13_ncr:1_{23E05D88-8F76-4EBC-90B4-AD1639726160}" xr6:coauthVersionLast="47" xr6:coauthVersionMax="47" xr10:uidLastSave="{00000000-0000-0000-0000-000000000000}"/>
  <bookViews>
    <workbookView xWindow="-120" yWindow="-120" windowWidth="20730" windowHeight="11040" xr2:uid="{00000000-000D-0000-FFFF-FFFF00000000}"/>
  </bookViews>
  <sheets>
    <sheet name="CalendarioProyecto" sheetId="11" r:id="rId1"/>
    <sheet name="Hoja1" sheetId="13" r:id="rId2"/>
  </sheets>
  <definedNames>
    <definedName name="Display_Week">CalendarioProyecto!$E$4</definedName>
    <definedName name="hoy" localSheetId="0">TODAY()</definedName>
    <definedName name="Project_Start">CalendarioProyecto!$E$3</definedName>
    <definedName name="task_end" localSheetId="0">CalendarioProyecto!$F1</definedName>
    <definedName name="task_progress" localSheetId="0">CalendarioProyecto!$D1</definedName>
    <definedName name="task_start" localSheetId="0">CalendarioProyecto!$E1</definedName>
    <definedName name="_xlnm.Print_Titles" localSheetId="0">CalendarioProyecto!$4:$6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1" l="1"/>
  <c r="E24" i="11" s="1"/>
  <c r="F24" i="11" s="1"/>
  <c r="E25" i="11" s="1"/>
  <c r="F25" i="11" s="1"/>
  <c r="C37" i="11"/>
  <c r="F30" i="11" l="1"/>
  <c r="E32" i="11" s="1"/>
  <c r="F32" i="11" s="1"/>
  <c r="E33" i="11" s="1"/>
  <c r="F33" i="11" s="1"/>
  <c r="E34" i="11" s="1"/>
  <c r="F34" i="11" s="1"/>
  <c r="E35" i="11" s="1"/>
  <c r="F35" i="11" s="1"/>
  <c r="E36" i="11" s="1"/>
  <c r="F36" i="11" s="1"/>
  <c r="E37" i="11" s="1"/>
  <c r="F37" i="11" s="1"/>
  <c r="F27" i="11" l="1"/>
  <c r="C21" i="11" l="1"/>
  <c r="B19" i="11"/>
  <c r="B21" i="11" s="1"/>
  <c r="E28" i="11"/>
  <c r="F28" i="11" s="1"/>
  <c r="E29" i="11" s="1"/>
  <c r="F29" i="11" s="1"/>
  <c r="C22" i="11" l="1"/>
  <c r="E10" i="11"/>
  <c r="F10" i="11" l="1"/>
  <c r="E11" i="11" s="1"/>
  <c r="E9" i="11"/>
  <c r="F9" i="11"/>
  <c r="C29" i="11"/>
  <c r="F6" i="13" s="1"/>
  <c r="F11" i="11"/>
  <c r="E12" i="11" s="1"/>
  <c r="F12" i="11" l="1"/>
  <c r="H10" i="11"/>
  <c r="E13" i="11" l="1"/>
  <c r="F13" i="11" s="1"/>
  <c r="E14" i="11" s="1"/>
  <c r="F14" i="11" s="1"/>
  <c r="E16" i="11" s="1"/>
  <c r="H7" i="11"/>
  <c r="F16" i="11" l="1"/>
  <c r="E17" i="11"/>
  <c r="I5" i="11"/>
  <c r="H38" i="11"/>
  <c r="H37" i="11"/>
  <c r="H36" i="11"/>
  <c r="H34" i="11"/>
  <c r="H33" i="11"/>
  <c r="H32" i="11"/>
  <c r="H31" i="11"/>
  <c r="H26" i="11"/>
  <c r="H15" i="11"/>
  <c r="H8" i="11"/>
  <c r="E18" i="11" l="1"/>
  <c r="F18" i="11" s="1"/>
  <c r="F17" i="11"/>
  <c r="H11" i="11"/>
  <c r="I6" i="11"/>
  <c r="F19" i="11" l="1"/>
  <c r="E20" i="11" s="1"/>
  <c r="F20" i="11" s="1"/>
  <c r="E22" i="11" s="1"/>
  <c r="F22" i="11" s="1"/>
  <c r="H14" i="11"/>
  <c r="J5" i="11"/>
  <c r="K5" i="11" s="1"/>
  <c r="L5" i="11" s="1"/>
  <c r="M5" i="11" s="1"/>
  <c r="N5" i="11" s="1"/>
  <c r="O5" i="11" s="1"/>
  <c r="P5" i="11" s="1"/>
  <c r="I4" i="11"/>
  <c r="E21" i="11" l="1"/>
  <c r="F21" i="11" s="1"/>
  <c r="P4" i="11"/>
  <c r="Q5" i="11"/>
  <c r="R5" i="11" s="1"/>
  <c r="S5" i="11" s="1"/>
  <c r="T5" i="11" s="1"/>
  <c r="U5" i="11" s="1"/>
  <c r="V5" i="11" s="1"/>
  <c r="W5" i="11" s="1"/>
  <c r="J6" i="11"/>
  <c r="H16" i="11" l="1"/>
  <c r="H20" i="11"/>
  <c r="H22" i="11"/>
  <c r="W4" i="11"/>
  <c r="X5" i="11"/>
  <c r="Y5" i="11" s="1"/>
  <c r="Z5" i="11" s="1"/>
  <c r="AA5" i="11" s="1"/>
  <c r="AB5" i="11" s="1"/>
  <c r="AC5" i="11" s="1"/>
  <c r="AD5" i="11" s="1"/>
  <c r="K6" i="11"/>
  <c r="AE5" i="11" l="1"/>
  <c r="AF5" i="11" s="1"/>
  <c r="AG5" i="11" s="1"/>
  <c r="AH5" i="11" s="1"/>
  <c r="AI5" i="11" s="1"/>
  <c r="AJ5" i="11" s="1"/>
  <c r="AD4" i="11"/>
  <c r="L6" i="11"/>
  <c r="H27" i="11" l="1"/>
  <c r="AK5" i="11"/>
  <c r="AL5" i="11" s="1"/>
  <c r="AM5" i="11" s="1"/>
  <c r="AN5" i="11" s="1"/>
  <c r="AO5" i="11" s="1"/>
  <c r="AP5" i="11" s="1"/>
  <c r="AQ5" i="11" s="1"/>
  <c r="M6" i="11"/>
  <c r="H28" i="11" l="1"/>
  <c r="AR5" i="1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M5" i="11" s="1"/>
  <c r="BM4" i="11" s="1"/>
  <c r="BK6" i="11"/>
  <c r="AF6" i="11"/>
  <c r="BM6" i="11" l="1"/>
  <c r="BN5" i="11"/>
  <c r="BL6" i="11"/>
  <c r="AG6" i="11"/>
  <c r="BO5" i="11" l="1"/>
  <c r="BN6" i="11"/>
  <c r="AH6" i="11"/>
  <c r="BP5" i="11" l="1"/>
  <c r="BO6" i="11"/>
  <c r="AI6" i="11"/>
  <c r="BQ5" i="11" l="1"/>
  <c r="BP6" i="11"/>
  <c r="AJ6" i="11"/>
  <c r="BR5" i="11" l="1"/>
  <c r="BQ6" i="11"/>
  <c r="AK6" i="11"/>
  <c r="BS5" i="11" l="1"/>
  <c r="BR6" i="11"/>
  <c r="AL6" i="11"/>
  <c r="BS6" i="11" l="1"/>
  <c r="BT5" i="11"/>
  <c r="AM6" i="11"/>
  <c r="BT6" i="11" l="1"/>
  <c r="BT4" i="11"/>
  <c r="BU5" i="11"/>
  <c r="AN6" i="11"/>
  <c r="BV5" i="11" l="1"/>
  <c r="BU6" i="11"/>
  <c r="AO6" i="11"/>
  <c r="BV6" i="11" l="1"/>
  <c r="BW5" i="11"/>
  <c r="AP6" i="11"/>
  <c r="BW6" i="11" l="1"/>
  <c r="BX5" i="11"/>
  <c r="AQ6" i="11"/>
  <c r="BY5" i="11" l="1"/>
  <c r="BX6" i="11"/>
  <c r="AR6" i="11"/>
  <c r="H30" i="11"/>
  <c r="BZ5" i="11" l="1"/>
  <c r="BY6" i="11"/>
  <c r="CA5" i="11" l="1"/>
  <c r="BZ6" i="11"/>
  <c r="CA6" i="11" l="1"/>
  <c r="CA4" i="11"/>
  <c r="CB5" i="11"/>
  <c r="CC5" i="11" l="1"/>
  <c r="CB6" i="11"/>
  <c r="CD5" i="11" l="1"/>
  <c r="CC6" i="11"/>
  <c r="CE5" i="11" l="1"/>
  <c r="CD6" i="11"/>
  <c r="CF5" i="11" l="1"/>
  <c r="CE6" i="11"/>
  <c r="CG5" i="11" l="1"/>
  <c r="CF6" i="11"/>
  <c r="CH5" i="11" l="1"/>
  <c r="CG6" i="11"/>
  <c r="CH4" i="11" l="1"/>
  <c r="CH6" i="11"/>
  <c r="CI5" i="11"/>
  <c r="CJ5" i="11" l="1"/>
  <c r="CI6" i="11"/>
  <c r="CK5" i="11" l="1"/>
  <c r="CJ6" i="11"/>
  <c r="CL5" i="11" l="1"/>
  <c r="CK6" i="11"/>
  <c r="CM5" i="11" l="1"/>
  <c r="CL6" i="11"/>
  <c r="CN5" i="11" l="1"/>
  <c r="CM6" i="11"/>
  <c r="CO5" i="11" l="1"/>
  <c r="CN6" i="11"/>
  <c r="CP5" i="11" l="1"/>
  <c r="CO4" i="11"/>
  <c r="CO6" i="11"/>
  <c r="CQ5" i="11" l="1"/>
  <c r="CP6" i="11"/>
  <c r="CR5" i="11" l="1"/>
  <c r="CQ6" i="11"/>
  <c r="CS5" i="11" l="1"/>
  <c r="CR6" i="11"/>
  <c r="CT5" i="11" l="1"/>
  <c r="CS6" i="11"/>
  <c r="CU5" i="11" l="1"/>
  <c r="CT6" i="11"/>
  <c r="CV5" i="11" l="1"/>
  <c r="CU6" i="11"/>
  <c r="CW5" i="11" l="1"/>
  <c r="CV6" i="11"/>
  <c r="CV4" i="11"/>
  <c r="CX5" i="11" l="1"/>
  <c r="CW6" i="11"/>
  <c r="CY5" i="11" l="1"/>
  <c r="CX6" i="11"/>
  <c r="CZ5" i="11" l="1"/>
  <c r="CY6" i="11"/>
  <c r="DA5" i="11" l="1"/>
  <c r="CZ6" i="11"/>
  <c r="DB5" i="11" l="1"/>
  <c r="DA6" i="11"/>
  <c r="DC5" i="11" l="1"/>
  <c r="DB6" i="11"/>
  <c r="DD5" i="11" l="1"/>
  <c r="DC6" i="11"/>
  <c r="DC4" i="11"/>
  <c r="DE5" i="11" l="1"/>
  <c r="DD6" i="11"/>
  <c r="DF5" i="11" l="1"/>
  <c r="DE6" i="11"/>
  <c r="DG5" i="11" l="1"/>
  <c r="DF6" i="11"/>
  <c r="DH5" i="11" l="1"/>
  <c r="DG6" i="11"/>
  <c r="DI5" i="11" l="1"/>
  <c r="DH6" i="11"/>
  <c r="DJ5" i="11" l="1"/>
  <c r="DI6" i="11"/>
  <c r="DK5" i="11" l="1"/>
  <c r="DJ4" i="11"/>
  <c r="DJ6" i="11"/>
  <c r="DL5" i="11" l="1"/>
  <c r="DK6" i="11"/>
  <c r="DM5" i="11" l="1"/>
  <c r="DL6" i="11"/>
  <c r="DN5" i="11" l="1"/>
  <c r="DM6" i="11"/>
  <c r="DO5" i="11" l="1"/>
  <c r="DN6" i="11"/>
  <c r="DP5" i="11" l="1"/>
  <c r="DO6" i="11"/>
  <c r="DQ5" i="11" l="1"/>
  <c r="DP6" i="11"/>
  <c r="DR5" i="11" l="1"/>
  <c r="DQ4" i="11"/>
  <c r="DQ6" i="11"/>
  <c r="DS5" i="11" l="1"/>
  <c r="DR6" i="11"/>
  <c r="DT5" i="11" l="1"/>
  <c r="DS6" i="11"/>
  <c r="DU5" i="11" l="1"/>
  <c r="DT6" i="11"/>
  <c r="DV5" i="11" l="1"/>
  <c r="DU6" i="11"/>
  <c r="DW5" i="11" l="1"/>
  <c r="DV6" i="11"/>
  <c r="DX5" i="11" l="1"/>
  <c r="DW6" i="11"/>
  <c r="DX6" i="11" l="1"/>
  <c r="DY5" i="11"/>
  <c r="DX4" i="11"/>
  <c r="DY6" i="11" l="1"/>
  <c r="DZ5" i="11"/>
  <c r="EA5" i="11" l="1"/>
  <c r="DZ6" i="11"/>
  <c r="EB5" i="11" l="1"/>
  <c r="EA6" i="11"/>
  <c r="EC5" i="11" l="1"/>
  <c r="EB6" i="11"/>
  <c r="ED5" i="11" l="1"/>
  <c r="EC6" i="11"/>
  <c r="EE5" i="11" l="1"/>
  <c r="ED6" i="11"/>
  <c r="EE6" i="11" l="1"/>
  <c r="EF5" i="11"/>
  <c r="EE4" i="11"/>
  <c r="EG5" i="11" l="1"/>
  <c r="EF6" i="11"/>
  <c r="EH5" i="11" l="1"/>
  <c r="EG6" i="11"/>
  <c r="EI5" i="11" l="1"/>
  <c r="EH6" i="11"/>
  <c r="EJ5" i="11" l="1"/>
  <c r="EI6" i="11"/>
  <c r="EK5" i="11" l="1"/>
  <c r="EJ6" i="11"/>
  <c r="EL5" i="11" l="1"/>
  <c r="EK6" i="11"/>
  <c r="EL6" i="11" l="1"/>
  <c r="EL4" i="11"/>
  <c r="EM5" i="11"/>
  <c r="EN5" i="11" l="1"/>
  <c r="EM6" i="11"/>
  <c r="EO5" i="11" l="1"/>
  <c r="EN6" i="11"/>
  <c r="EP5" i="11" l="1"/>
  <c r="EO6" i="11"/>
  <c r="EQ5" i="11" l="1"/>
  <c r="EP6" i="11"/>
  <c r="ER5" i="11" l="1"/>
  <c r="EQ6" i="11"/>
  <c r="ES5" i="11" l="1"/>
  <c r="ER6" i="11"/>
  <c r="ES6" i="11" l="1"/>
  <c r="ES4" i="11"/>
  <c r="ET5" i="11"/>
  <c r="EU5" i="11" l="1"/>
  <c r="ET6" i="11"/>
  <c r="EV5" i="11" l="1"/>
  <c r="EU6" i="11"/>
  <c r="EW5" i="11" l="1"/>
  <c r="EV6" i="11"/>
  <c r="EX5" i="11" l="1"/>
  <c r="EW6" i="11"/>
  <c r="EX6" i="11" l="1"/>
  <c r="EY5" i="11"/>
  <c r="EZ5" i="11" l="1"/>
  <c r="EY6" i="11"/>
  <c r="FA5" i="11" l="1"/>
  <c r="EZ4" i="11"/>
  <c r="EZ6" i="11"/>
  <c r="FA6" i="11" l="1"/>
  <c r="FB5" i="11"/>
  <c r="FB6" i="11" l="1"/>
  <c r="FC5" i="11"/>
  <c r="FD5" i="11" l="1"/>
  <c r="FC6" i="11"/>
  <c r="FE5" i="11" l="1"/>
  <c r="FD6" i="11"/>
  <c r="FE6" i="11" l="1"/>
  <c r="FF5" i="11"/>
  <c r="FF6" i="11" l="1"/>
  <c r="FG5" i="11"/>
  <c r="FH5" i="11" l="1"/>
  <c r="FG4" i="11"/>
  <c r="FG6" i="11"/>
  <c r="FI5" i="11" l="1"/>
  <c r="FH6" i="11"/>
  <c r="FI6" i="11" l="1"/>
  <c r="FJ5" i="11"/>
  <c r="FK5" i="11" l="1"/>
  <c r="FJ6" i="11"/>
  <c r="FL5" i="11" l="1"/>
  <c r="FK6" i="11"/>
  <c r="FM5" i="11" l="1"/>
  <c r="FL6" i="11"/>
  <c r="FM6" i="11" l="1"/>
  <c r="FN5" i="11"/>
  <c r="FN4" i="11" l="1"/>
  <c r="FN6" i="11"/>
  <c r="FO5" i="11"/>
  <c r="FP5" i="11" l="1"/>
  <c r="FO6" i="11"/>
  <c r="FQ5" i="11" l="1"/>
  <c r="FP6" i="11"/>
  <c r="FQ6" i="11" l="1"/>
  <c r="FR5" i="11"/>
  <c r="FR6" i="11" l="1"/>
  <c r="FS5" i="11"/>
  <c r="FT5" i="11" l="1"/>
  <c r="FS6" i="11"/>
  <c r="FT6" i="11" l="1"/>
  <c r="FU5" i="11"/>
  <c r="FV5" i="11" l="1"/>
  <c r="FU4" i="11"/>
  <c r="FU6" i="11"/>
  <c r="FV6" i="11" l="1"/>
  <c r="FW5" i="11"/>
  <c r="FX5" i="11" l="1"/>
  <c r="FW6" i="11"/>
  <c r="FX6" i="11" l="1"/>
  <c r="FY5" i="11"/>
  <c r="FY6" i="11" l="1"/>
  <c r="FZ5" i="11"/>
  <c r="FZ6" i="11" l="1"/>
  <c r="GA5" i="11"/>
  <c r="GB5" i="11" l="1"/>
  <c r="GA6" i="11"/>
  <c r="GB4" i="11" l="1"/>
  <c r="GB6" i="11"/>
  <c r="GC5" i="11"/>
  <c r="GC6" i="11" l="1"/>
  <c r="GD5" i="11"/>
  <c r="GD6" i="11" l="1"/>
  <c r="GE5" i="11"/>
  <c r="GF5" i="11" l="1"/>
  <c r="GE6" i="11"/>
  <c r="GF6" i="11" l="1"/>
  <c r="GG5" i="11"/>
  <c r="GG6" i="11" l="1"/>
  <c r="GH5" i="11"/>
  <c r="GH6" i="11" l="1"/>
  <c r="GI5" i="11"/>
  <c r="GI4" i="11" l="1"/>
  <c r="GI6" i="11"/>
  <c r="GJ5" i="11"/>
  <c r="GK5" i="11" l="1"/>
  <c r="GJ6" i="11"/>
  <c r="GK6" i="11" l="1"/>
  <c r="GL5" i="11"/>
  <c r="GM5" i="11" l="1"/>
  <c r="GL6" i="11"/>
  <c r="GM6" i="11" l="1"/>
  <c r="GN5" i="11"/>
  <c r="GN6" i="11" l="1"/>
  <c r="GO5" i="11"/>
  <c r="GO6" i="11" l="1"/>
  <c r="GP5" i="11"/>
  <c r="GP4" i="11" l="1"/>
  <c r="GP6" i="11"/>
  <c r="GQ5" i="11"/>
  <c r="GQ6" i="11" l="1"/>
  <c r="GR5" i="11"/>
  <c r="GS5" i="11" l="1"/>
  <c r="GR6" i="11"/>
  <c r="GT5" i="11" l="1"/>
  <c r="GS6" i="11"/>
  <c r="GT6" i="11" l="1"/>
  <c r="GU5" i="11"/>
  <c r="GV5" i="11" l="1"/>
  <c r="GU6" i="11"/>
  <c r="GV6" i="11" l="1"/>
  <c r="GW5" i="11"/>
  <c r="GW4" i="11" l="1"/>
  <c r="GW6" i="11"/>
  <c r="GX5" i="11"/>
  <c r="GX6" i="11" l="1"/>
  <c r="GY5" i="11"/>
  <c r="GZ5" i="11" l="1"/>
  <c r="GY6" i="11"/>
  <c r="HA5" i="11" l="1"/>
  <c r="GZ6" i="11"/>
  <c r="HB5" i="11" l="1"/>
  <c r="HA6" i="11"/>
  <c r="HC5" i="11" l="1"/>
  <c r="HB6" i="11"/>
  <c r="HC6" i="11" l="1"/>
  <c r="HD5" i="11"/>
  <c r="HE5" i="11" l="1"/>
  <c r="HD4" i="11"/>
  <c r="HD6" i="11"/>
  <c r="HE6" i="11" l="1"/>
  <c r="HF5" i="11"/>
  <c r="HF6" i="11" l="1"/>
  <c r="HG5" i="11"/>
  <c r="HH5" i="11" l="1"/>
  <c r="HG6" i="11"/>
  <c r="HH6" i="11" l="1"/>
  <c r="HI5" i="11"/>
  <c r="HJ5" i="11" l="1"/>
  <c r="HI6" i="11"/>
  <c r="HJ6" i="11" l="1"/>
  <c r="HK5" i="11"/>
  <c r="HK6" i="11" l="1"/>
  <c r="HL5" i="11"/>
  <c r="HK4" i="11"/>
  <c r="HL6" i="11" l="1"/>
  <c r="HM5" i="11"/>
  <c r="HN5" i="11" l="1"/>
  <c r="HM6" i="11"/>
  <c r="HN6" i="11" l="1"/>
  <c r="HO5" i="11"/>
  <c r="HP5" i="11" l="1"/>
  <c r="HO6" i="11"/>
  <c r="HQ5" i="11" l="1"/>
  <c r="HP6" i="11"/>
  <c r="HR5" i="11" l="1"/>
  <c r="HQ6" i="11"/>
  <c r="HR6" i="11" l="1"/>
  <c r="HR4" i="11"/>
  <c r="HS5" i="11"/>
  <c r="HS6" i="11" l="1"/>
  <c r="HT5" i="11"/>
  <c r="HU5" i="11" l="1"/>
  <c r="HT6" i="11"/>
  <c r="HV5" i="11" l="1"/>
  <c r="HU6" i="11"/>
  <c r="HV6" i="11" l="1"/>
  <c r="HW5" i="11"/>
  <c r="HX5" i="11" l="1"/>
  <c r="HW6" i="11"/>
  <c r="HY5" i="11" l="1"/>
  <c r="HX6" i="11"/>
  <c r="HY4" i="11" l="1"/>
  <c r="HZ5" i="11"/>
  <c r="HY6" i="11"/>
  <c r="HZ6" i="11" l="1"/>
  <c r="IA5" i="11"/>
  <c r="IA6" i="11" l="1"/>
  <c r="IB5" i="11"/>
  <c r="IC5" i="11" l="1"/>
  <c r="IB6" i="11"/>
  <c r="ID5" i="11" l="1"/>
  <c r="IC6" i="11"/>
  <c r="ID6" i="11" l="1"/>
  <c r="IE5" i="11"/>
  <c r="IE6" i="11" l="1"/>
  <c r="IF5" i="11"/>
  <c r="IG5" i="11" l="1"/>
  <c r="IF4" i="11"/>
  <c r="IF6" i="11"/>
  <c r="IH5" i="11" l="1"/>
  <c r="IG6" i="11"/>
  <c r="IH6" i="11" l="1"/>
  <c r="II5" i="11"/>
  <c r="II6" i="11" l="1"/>
  <c r="IJ5" i="11"/>
  <c r="IK5" i="11" l="1"/>
  <c r="IJ6" i="11"/>
  <c r="IL5" i="11" l="1"/>
  <c r="IK6" i="11"/>
  <c r="IL6" i="11" l="1"/>
  <c r="IM5" i="11"/>
  <c r="IM4" i="11" l="1"/>
  <c r="IM6" i="11"/>
  <c r="IN5" i="11"/>
  <c r="IO5" i="11" l="1"/>
  <c r="IN6" i="11"/>
  <c r="IP5" i="11" l="1"/>
  <c r="IO6" i="11"/>
  <c r="IP6" i="11" l="1"/>
  <c r="IQ5" i="11"/>
  <c r="IQ6" i="11" l="1"/>
  <c r="IR5" i="11"/>
  <c r="IS5" i="11" l="1"/>
  <c r="IR6" i="11"/>
  <c r="IT5" i="11" l="1"/>
  <c r="IS6" i="11"/>
  <c r="IT4" i="11" l="1"/>
  <c r="IT6" i="11"/>
  <c r="IU5" i="11"/>
  <c r="IU6" i="11" l="1"/>
  <c r="IV5" i="11"/>
  <c r="IW5" i="11" l="1"/>
  <c r="IV6" i="11"/>
  <c r="IX5" i="11" l="1"/>
  <c r="IW6" i="11"/>
  <c r="IX6" i="11" l="1"/>
  <c r="IY5" i="11"/>
  <c r="IZ5" i="11" l="1"/>
  <c r="IY6" i="11"/>
  <c r="IZ6" i="11" l="1"/>
  <c r="JA5" i="11"/>
  <c r="JA4" i="11" l="1"/>
  <c r="JB5" i="11"/>
  <c r="JA6" i="11"/>
  <c r="JC5" i="11" l="1"/>
  <c r="JB6" i="11"/>
  <c r="JD5" i="11" l="1"/>
  <c r="JC6" i="11"/>
  <c r="JE5" i="11" l="1"/>
  <c r="JD6" i="11"/>
  <c r="JE6" i="11" l="1"/>
  <c r="JF5" i="11"/>
  <c r="JG5" i="11" l="1"/>
  <c r="JF6" i="11"/>
  <c r="JH5" i="11" l="1"/>
  <c r="JG6" i="11"/>
  <c r="JH4" i="11" l="1"/>
  <c r="JH6" i="11"/>
  <c r="JI5" i="11"/>
  <c r="JI6" i="11" l="1"/>
  <c r="JJ5" i="11"/>
  <c r="JJ6" i="11" l="1"/>
  <c r="JK5" i="11"/>
  <c r="JK6" i="11" l="1"/>
  <c r="JL5" i="11"/>
  <c r="JM5" i="11" l="1"/>
  <c r="JL6" i="11"/>
  <c r="JN5" i="11" l="1"/>
  <c r="JM6" i="11"/>
  <c r="JO5" i="11" l="1"/>
  <c r="JN6" i="11"/>
  <c r="JO4" i="11" l="1"/>
  <c r="JO6" i="11"/>
  <c r="JP5" i="11"/>
  <c r="JQ5" i="11" l="1"/>
  <c r="JP6" i="11"/>
  <c r="JR5" i="11" l="1"/>
  <c r="JQ6" i="11"/>
  <c r="JS5" i="11" l="1"/>
  <c r="JR6" i="11"/>
  <c r="JS6" i="11" l="1"/>
  <c r="JT5" i="11"/>
  <c r="JT6" i="11" l="1"/>
  <c r="JU5" i="11"/>
  <c r="JU6" i="11" l="1"/>
  <c r="JV5" i="11"/>
  <c r="JV6" i="11" l="1"/>
  <c r="JW5" i="11"/>
  <c r="JV4" i="11"/>
  <c r="JX5" i="11" l="1"/>
  <c r="JW6" i="11"/>
  <c r="JY5" i="11" l="1"/>
  <c r="JX6" i="11"/>
  <c r="JZ5" i="11" l="1"/>
  <c r="JY6" i="11"/>
  <c r="KA5" i="11" l="1"/>
  <c r="JZ6" i="11"/>
  <c r="KA6" i="11" l="1"/>
  <c r="KB5" i="11"/>
  <c r="KC5" i="11" l="1"/>
  <c r="KB6" i="11"/>
  <c r="KC4" i="11" l="1"/>
  <c r="KD5" i="11"/>
  <c r="KC6" i="11"/>
  <c r="KD6" i="11" l="1"/>
  <c r="KE5" i="11"/>
  <c r="KF5" i="11" l="1"/>
  <c r="KE6" i="11"/>
  <c r="KG5" i="11" l="1"/>
  <c r="KF6" i="11"/>
  <c r="KH5" i="11" l="1"/>
  <c r="KG6" i="11"/>
  <c r="KI5" i="11" l="1"/>
  <c r="KH6" i="11"/>
  <c r="KJ5" i="11" l="1"/>
  <c r="KI6" i="11"/>
  <c r="KJ6" i="11" l="1"/>
  <c r="KJ4" i="11"/>
  <c r="KK5" i="11"/>
  <c r="KL5" i="11" l="1"/>
  <c r="KK6" i="11"/>
  <c r="KM5" i="11" l="1"/>
  <c r="KL6" i="11"/>
  <c r="KN5" i="11" l="1"/>
  <c r="KM6" i="11"/>
  <c r="KO5" i="11" l="1"/>
  <c r="KN6" i="11"/>
  <c r="KP5" i="11" l="1"/>
  <c r="KO6" i="11"/>
  <c r="KQ5" i="11" l="1"/>
  <c r="KP6" i="11"/>
  <c r="KR5" i="11" l="1"/>
  <c r="KQ4" i="11"/>
  <c r="KQ6" i="11"/>
  <c r="KS5" i="11" l="1"/>
  <c r="KR6" i="11"/>
  <c r="KT5" i="11" l="1"/>
  <c r="KS6" i="11"/>
  <c r="KU5" i="11" l="1"/>
  <c r="KT6" i="11"/>
  <c r="KV5" i="11" l="1"/>
  <c r="KU6" i="11"/>
  <c r="KW5" i="11" l="1"/>
  <c r="KV6" i="11"/>
  <c r="KW6" i="11" l="1"/>
  <c r="KX5" i="11"/>
  <c r="KX4" i="11" l="1"/>
  <c r="KX6" i="11"/>
  <c r="KY5" i="11"/>
  <c r="KY6" i="11" l="1"/>
  <c r="KZ5" i="11"/>
  <c r="KZ6" i="11" l="1"/>
  <c r="LA5" i="11"/>
  <c r="LB5" i="11" l="1"/>
  <c r="LA6" i="11"/>
  <c r="LC5" i="11" l="1"/>
  <c r="LB6" i="11"/>
  <c r="LD5" i="11" l="1"/>
  <c r="LC6" i="11"/>
  <c r="LE5" i="11" l="1"/>
  <c r="LD6" i="11"/>
  <c r="LE6" i="11" l="1"/>
  <c r="LE4" i="11"/>
  <c r="LF5" i="11"/>
  <c r="LG5" i="11" l="1"/>
  <c r="LF6" i="11"/>
  <c r="LH5" i="11" l="1"/>
  <c r="LG6" i="11"/>
  <c r="LI5" i="11" l="1"/>
  <c r="LH6" i="11"/>
  <c r="LJ5" i="11" l="1"/>
  <c r="LI6" i="11"/>
  <c r="LK5" i="11" l="1"/>
  <c r="LJ6" i="11"/>
  <c r="LL5" i="11" l="1"/>
  <c r="LK6" i="11"/>
  <c r="LM5" i="11" l="1"/>
  <c r="LL4" i="11"/>
  <c r="LL6" i="11"/>
  <c r="LN5" i="11" l="1"/>
  <c r="LM6" i="11"/>
  <c r="LO5" i="11" l="1"/>
  <c r="LN6" i="11"/>
  <c r="LP5" i="11" l="1"/>
  <c r="LO6" i="11"/>
  <c r="LQ5" i="11" l="1"/>
  <c r="LP6" i="11"/>
  <c r="LR5" i="11" l="1"/>
  <c r="LQ6" i="11"/>
  <c r="LS5" i="11" l="1"/>
  <c r="LR6" i="11"/>
  <c r="LT5" i="11" l="1"/>
  <c r="LS6" i="11"/>
  <c r="LS4" i="11"/>
  <c r="LU5" i="11" l="1"/>
  <c r="LT6" i="11"/>
  <c r="LV5" i="11" l="1"/>
  <c r="LU6" i="11"/>
  <c r="LW5" i="11" l="1"/>
  <c r="LV6" i="11"/>
  <c r="LX5" i="11" l="1"/>
  <c r="LW6" i="11"/>
  <c r="LY5" i="11" l="1"/>
  <c r="LX6" i="11"/>
  <c r="LZ5" i="11" l="1"/>
  <c r="LY6" i="11"/>
  <c r="MA5" i="11" l="1"/>
  <c r="LZ6" i="11"/>
  <c r="LZ4" i="11"/>
  <c r="MB5" i="11" l="1"/>
  <c r="MA6" i="11"/>
  <c r="MC5" i="11" l="1"/>
  <c r="MB6" i="11"/>
  <c r="MC6" i="11" l="1"/>
  <c r="MD5" i="11"/>
  <c r="ME5" i="11" l="1"/>
  <c r="MD6" i="11"/>
  <c r="MF5" i="11" l="1"/>
  <c r="ME6" i="11"/>
  <c r="MG5" i="11" l="1"/>
  <c r="MF6" i="11"/>
  <c r="MH5" i="11" l="1"/>
  <c r="MG6" i="11"/>
  <c r="MG4" i="11"/>
  <c r="MI5" i="11" l="1"/>
  <c r="MH6" i="11"/>
  <c r="MJ5" i="11" l="1"/>
  <c r="MI6" i="11"/>
  <c r="MK5" i="11" l="1"/>
  <c r="MJ6" i="11"/>
  <c r="ML5" i="11" l="1"/>
  <c r="MK6" i="11"/>
  <c r="MM5" i="11" l="1"/>
  <c r="ML6" i="11"/>
  <c r="MN5" i="11" l="1"/>
  <c r="MM6" i="11"/>
  <c r="MO5" i="11" l="1"/>
  <c r="MN6" i="11"/>
  <c r="MN4" i="11"/>
  <c r="MP5" i="11" l="1"/>
  <c r="MO6" i="11"/>
  <c r="MQ5" i="11" l="1"/>
  <c r="MP6" i="11"/>
  <c r="MQ6" i="11" l="1"/>
  <c r="MR5" i="11"/>
  <c r="MR6" i="11" l="1"/>
  <c r="MS5" i="11"/>
  <c r="MS6" i="11" l="1"/>
  <c r="MT5" i="11"/>
  <c r="MT6" i="11" l="1"/>
  <c r="MU5" i="11"/>
  <c r="MV5" i="11" l="1"/>
  <c r="MU4" i="11"/>
  <c r="MU6" i="11"/>
  <c r="MW5" i="11" l="1"/>
  <c r="MV6" i="11"/>
  <c r="MX5" i="11" l="1"/>
  <c r="MW6" i="11"/>
  <c r="MY5" i="11" l="1"/>
  <c r="MX6" i="11"/>
  <c r="MY6" i="11" l="1"/>
  <c r="MZ5" i="11"/>
  <c r="MZ6" i="11" l="1"/>
  <c r="NA5" i="11"/>
  <c r="NB5" i="11" l="1"/>
  <c r="NA6" i="11"/>
  <c r="NC5" i="11" l="1"/>
  <c r="NB4" i="11"/>
  <c r="NB6" i="11"/>
  <c r="ND5" i="11" l="1"/>
  <c r="NC6" i="11"/>
  <c r="NE5" i="11" l="1"/>
  <c r="ND6" i="11"/>
  <c r="NF5" i="11" l="1"/>
  <c r="NE6" i="11"/>
  <c r="NG5" i="11" l="1"/>
  <c r="NF6" i="11"/>
  <c r="NH5" i="11" l="1"/>
  <c r="NG6" i="11"/>
  <c r="NI5" i="11" l="1"/>
  <c r="NH6" i="11"/>
  <c r="NJ5" i="11" l="1"/>
  <c r="NI4" i="11"/>
  <c r="NI6" i="11"/>
  <c r="NK5" i="11" l="1"/>
  <c r="NJ6" i="11"/>
  <c r="NL5" i="11" l="1"/>
  <c r="NK6" i="11"/>
  <c r="NM5" i="11" l="1"/>
  <c r="NL6" i="11"/>
  <c r="NN5" i="11" l="1"/>
  <c r="NM6" i="11"/>
  <c r="NO5" i="11" l="1"/>
  <c r="NN6" i="11"/>
  <c r="NP5" i="11" l="1"/>
  <c r="NO6" i="11"/>
  <c r="NP4" i="11" l="1"/>
  <c r="NP6" i="11"/>
  <c r="NQ5" i="11"/>
  <c r="NQ6" i="11" l="1"/>
  <c r="NR5" i="11"/>
  <c r="NR6" i="11" l="1"/>
  <c r="NS5" i="11"/>
  <c r="NS6" i="11" l="1"/>
  <c r="NT5" i="11"/>
  <c r="NT6" i="11" l="1"/>
  <c r="NU5" i="11"/>
  <c r="NV5" i="11" l="1"/>
  <c r="NU6" i="11"/>
  <c r="NW5" i="11" l="1"/>
  <c r="NV6" i="11"/>
  <c r="NX5" i="11" l="1"/>
  <c r="NW6" i="11"/>
  <c r="NW4" i="11"/>
  <c r="NY5" i="11" l="1"/>
  <c r="NX6" i="11"/>
  <c r="NZ5" i="11" l="1"/>
  <c r="NY6" i="11"/>
  <c r="OA5" i="11" l="1"/>
  <c r="NZ6" i="11"/>
  <c r="OB5" i="11" l="1"/>
  <c r="OA6" i="11"/>
  <c r="OC5" i="11" l="1"/>
  <c r="OB6" i="11"/>
  <c r="OD5" i="11" l="1"/>
  <c r="OC6" i="11"/>
  <c r="OE5" i="11" l="1"/>
  <c r="OD6" i="11"/>
  <c r="OD4" i="11"/>
  <c r="OE6" i="11" l="1"/>
  <c r="OF5" i="11"/>
  <c r="OG5" i="11" l="1"/>
  <c r="OF6" i="11"/>
  <c r="OH5" i="11" l="1"/>
  <c r="OG6" i="11"/>
  <c r="OI5" i="11" l="1"/>
  <c r="OH6" i="11"/>
  <c r="OJ5" i="11" l="1"/>
  <c r="OI6" i="11"/>
  <c r="OK5" i="11" l="1"/>
  <c r="OJ6" i="11"/>
  <c r="OK4" i="11" l="1"/>
  <c r="OL5" i="11"/>
  <c r="OK6" i="11"/>
  <c r="OM5" i="11" l="1"/>
  <c r="OL6" i="11"/>
  <c r="OM6" i="11" l="1"/>
  <c r="ON5" i="11"/>
  <c r="OO5" i="11" l="1"/>
  <c r="ON6" i="11"/>
  <c r="OP5" i="11" l="1"/>
  <c r="OO6" i="11"/>
  <c r="OQ5" i="11" l="1"/>
  <c r="OQ6" i="11" s="1"/>
  <c r="OP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0" authorId="0" shapeId="0" xr:uid="{00000000-0006-0000-0100-000001000000}">
      <text>
        <r>
          <rPr>
            <b/>
            <sz val="9"/>
            <color indexed="81"/>
            <rFont val="Tahoma"/>
            <family val="2"/>
          </rPr>
          <t>Autor:
Cuáles servicios brindan, y sus respectivos procesos.
Organigrama.</t>
        </r>
      </text>
    </comment>
  </commentList>
</comments>
</file>

<file path=xl/sharedStrings.xml><?xml version="1.0" encoding="utf-8"?>
<sst xmlns="http://schemas.openxmlformats.org/spreadsheetml/2006/main" count="85" uniqueCount="63">
  <si>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</si>
  <si>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 la compañía en la celda B2.</t>
  </si>
  <si>
    <t>Escriba el nombre del responsable del proyecto en la celda B3. Escriba la fecha de comienzo del proyecto en la celda E3. Inicio del proyecto: la etiqueta se encuentra en la celda C3.</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</si>
  <si>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</si>
  <si>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</si>
  <si>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</si>
  <si>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</si>
  <si>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 xml:space="preserve">La celda B9 contiene la tarea de ejemplo "Tarea 1". 
Escriba un nuevo nombre de tarea en la celda B9.
Escriba una persona a la que asignar la tarea en la celda C9.
Escriba el progreso de la tarea en la celda D9. Aparece una barra de progreso en la celda y se sombrea según el número de la celda. Por ejemplo, un progreso del 50 por ciento aplicaría sombreado a la mitad de la celda.
Escriba la fecha de inicio de la tarea en la celda E9.
Escriba la fecha de finalización de la tarea en la celda F9.
Aparece una barra de estado con sombreado para las fechas especificadas en bloques comenzando desde la celda I9 hasta la BL9. </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</si>
  <si>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</si>
  <si>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</si>
  <si>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Bloque de título fase de ejemplo</t>
  </si>
  <si>
    <t>Esta es una fila vacía.</t>
  </si>
  <si>
    <t>Esta fila indica el final de la programación del proyecto. NO escriba nada en esta fila. 
Inserte nuevas filas encima de ésta para continuar creando la programación del proyecto.</t>
  </si>
  <si>
    <t>TAREA</t>
  </si>
  <si>
    <t>Inserte nuevas filas ENCIMA de ésta</t>
  </si>
  <si>
    <t>Inicio del proyecto:</t>
  </si>
  <si>
    <t>Semana para mostrar:</t>
  </si>
  <si>
    <t>ASIGNADO
A</t>
  </si>
  <si>
    <t>PROGRESO</t>
  </si>
  <si>
    <t>INICIO</t>
  </si>
  <si>
    <t>FIN</t>
  </si>
  <si>
    <t>DÍAS</t>
  </si>
  <si>
    <t>La Semana para mostrar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para mostrar en la celda E4, comienza en la celda I4 y se calcula automáticamente. Hay 8 semanas representadas en esta vista desde la celda I4 hasta la celda BF4.
No debería modificar estas celdas.
La etiqueta de la semana para mostrar se encuentra en la celda C4.</t>
  </si>
  <si>
    <t xml:space="preserve">Plan Estratégico Institucional </t>
  </si>
  <si>
    <t>OFICINA NACIONAL DE SEMILLAS</t>
  </si>
  <si>
    <t>Comisión P.E.I. 2021</t>
  </si>
  <si>
    <t xml:space="preserve">Charla MIDEPLAN </t>
  </si>
  <si>
    <t>Todo el personal OFINASE</t>
  </si>
  <si>
    <t xml:space="preserve">Comisión PEI </t>
  </si>
  <si>
    <t>Fase 1. Preparatoria</t>
  </si>
  <si>
    <t>Fase 3. Diagnóstico Instituciónal</t>
  </si>
  <si>
    <t>Anàlisis y revisión de Objetivos, Estrategia  y Metas</t>
  </si>
  <si>
    <t>Fase 4. Operativa y Resultados</t>
  </si>
  <si>
    <t>Fase 2. Análisis y Revisión Estado Actual</t>
  </si>
  <si>
    <t>Taller CMI (Cuadro Mando Integral)</t>
  </si>
  <si>
    <t>Comisión PEI</t>
  </si>
  <si>
    <t>Líneas de Acción y Estratégias</t>
  </si>
  <si>
    <t>Elaboración Informe (Borrador Nº1)</t>
  </si>
  <si>
    <t>Todo el personal OFINASE+ Junta Directiva</t>
  </si>
  <si>
    <t>Análisis de Marco Jurídico</t>
  </si>
  <si>
    <t>Trabajo de Integración de Documento</t>
  </si>
  <si>
    <t>Formulación del plan de trabajo</t>
  </si>
  <si>
    <t>Pasantes</t>
  </si>
  <si>
    <t>Correcciones al plan de trabajo</t>
  </si>
  <si>
    <t>Comisión PEI y Pasantes</t>
  </si>
  <si>
    <t>Análisis Político</t>
  </si>
  <si>
    <t xml:space="preserve"> Análisis interno de OFINASE</t>
  </si>
  <si>
    <t xml:space="preserve">Comisión PEI, Departamentos y Pasantes </t>
  </si>
  <si>
    <t>Formular taller con funcionarios</t>
  </si>
  <si>
    <t>Formular encuesta para clientes</t>
  </si>
  <si>
    <t>Revisión de Misión, Visión y Valores Actualizados</t>
  </si>
  <si>
    <t>Enviar encuesta por correo y redes sociales</t>
  </si>
  <si>
    <t>Realizar material explicativo del PEI</t>
  </si>
  <si>
    <t>Publicar material explicativo del PEI</t>
  </si>
  <si>
    <t>Análisis  del PEI 2013-2021. ( Marco filosófico)</t>
  </si>
  <si>
    <t>Reunión para presentar resultados</t>
  </si>
  <si>
    <t>Reunión para revisar el Plan de Trabajo</t>
  </si>
  <si>
    <t xml:space="preserve">Taller participativo virtual </t>
  </si>
  <si>
    <t>Oficina Nacional de Semillas</t>
  </si>
  <si>
    <t>Actividades que faltan por realizar</t>
  </si>
  <si>
    <t>Reunión para aprobación del informe del PEI</t>
  </si>
  <si>
    <t>Estrategia de Difusión del PEI</t>
  </si>
  <si>
    <t>Recopilar base de datos de clientes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</si>
</sst>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ddd\,\ m/d/yyyy"/>
    <numFmt numFmtId="169" formatCode="d\-m\-yy;@"/>
    <numFmt numFmtId="170" formatCode="[$-C0A]d\ &quot;de&quot;\ mmm\ &quot;de&quot;\ yyyy;@"/>
    <numFmt numFmtId="171" formatCode="d"/>
    <numFmt numFmtId="172" formatCode="ddd\,\ d/m/yyyy"/>
  </numFmts>
  <fonts count="31"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u/>
      <sz val="22"/>
      <color theme="1" tint="0.34998626667073579"/>
      <name val="Calibri"/>
      <family val="2"/>
      <scheme val="major"/>
    </font>
    <font>
      <b/>
      <u/>
      <sz val="20"/>
      <color theme="4" tint="-0.249977111117893"/>
      <name val="Calibri"/>
      <family val="2"/>
      <scheme val="major"/>
    </font>
    <font>
      <b/>
      <i/>
      <u/>
      <sz val="14"/>
      <color theme="1"/>
      <name val="Calibri"/>
      <family val="2"/>
      <scheme val="minor"/>
    </font>
    <font>
      <b/>
      <sz val="9"/>
      <color indexed="81"/>
      <name val="Tahoma"/>
      <family val="2"/>
    </font>
  </fonts>
  <fills count="4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tint="-0.14996795556505021"/>
      </bottom>
      <diagonal/>
    </border>
  </borders>
  <cellStyleXfs count="54">
    <xf numFmtId="0" fontId="0" fillId="0" borderId="0"/>
    <xf numFmtId="0" fontId="2" fillId="0" borderId="0" applyNumberFormat="0" applyFill="0" applyBorder="0" applyAlignment="0" applyProtection="0">
      <alignment vertical="top"/>
      <protection locked="0"/>
    </xf>
    <xf numFmtId="9" fontId="7" fillId="0" borderId="0" applyFont="0" applyFill="0" applyBorder="0" applyAlignment="0" applyProtection="0"/>
    <xf numFmtId="0" fontId="14"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8" fontId="7" fillId="0" borderId="3">
      <alignment horizontal="center" vertical="center"/>
    </xf>
    <xf numFmtId="169"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15" fillId="0" borderId="0" applyNumberForma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11" applyNumberFormat="0" applyAlignment="0" applyProtection="0"/>
    <xf numFmtId="0" fontId="21" fillId="14" borderId="12" applyNumberFormat="0" applyAlignment="0" applyProtection="0"/>
    <xf numFmtId="0" fontId="22" fillId="14" borderId="11" applyNumberFormat="0" applyAlignment="0" applyProtection="0"/>
    <xf numFmtId="0" fontId="23" fillId="0" borderId="13" applyNumberFormat="0" applyFill="0" applyAlignment="0" applyProtection="0"/>
    <xf numFmtId="0" fontId="24" fillId="15" borderId="14" applyNumberFormat="0" applyAlignment="0" applyProtection="0"/>
    <xf numFmtId="0" fontId="25" fillId="0" borderId="0" applyNumberFormat="0" applyFill="0" applyBorder="0" applyAlignment="0" applyProtection="0"/>
    <xf numFmtId="0" fontId="7" fillId="16" borderId="15" applyNumberFormat="0" applyFont="0" applyAlignment="0" applyProtection="0"/>
    <xf numFmtId="0" fontId="26" fillId="0" borderId="0" applyNumberFormat="0" applyFill="0" applyBorder="0" applyAlignment="0" applyProtection="0"/>
    <xf numFmtId="0" fontId="4" fillId="0" borderId="16" applyNumberFormat="0" applyFill="0" applyAlignment="0" applyProtection="0"/>
    <xf numFmtId="0" fontId="1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1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cellStyleXfs>
  <cellXfs count="89">
    <xf numFmtId="0" fontId="0" fillId="0" borderId="0" xfId="0"/>
    <xf numFmtId="0" fontId="1" fillId="0" borderId="0" xfId="0" applyFont="1"/>
    <xf numFmtId="0" fontId="0" fillId="0" borderId="0" xfId="0" applyAlignment="1">
      <alignment vertic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5" fillId="9" borderId="1" xfId="0" applyFont="1" applyFill="1" applyBorder="1" applyAlignment="1">
      <alignment horizontal="left" vertical="center" indent="1"/>
    </xf>
    <xf numFmtId="0" fontId="5" fillId="9" borderId="1" xfId="0" applyFont="1" applyFill="1" applyBorder="1" applyAlignment="1">
      <alignment horizontal="center" vertical="center" wrapText="1"/>
    </xf>
    <xf numFmtId="0" fontId="10" fillId="8" borderId="8" xfId="0" applyFont="1" applyFill="1" applyBorder="1" applyAlignment="1">
      <alignment horizontal="center" vertical="center" shrinkToFit="1"/>
    </xf>
    <xf numFmtId="0" fontId="12" fillId="0" borderId="0" xfId="0" applyFont="1"/>
    <xf numFmtId="0" fontId="13" fillId="0" borderId="0" xfId="1" applyFont="1" applyAlignment="1" applyProtection="1"/>
    <xf numFmtId="0" fontId="3" fillId="0" borderId="2" xfId="0" applyFont="1" applyBorder="1" applyAlignment="1">
      <alignment horizontal="center" vertical="center"/>
    </xf>
    <xf numFmtId="0" fontId="4" fillId="6" borderId="2" xfId="0" applyFont="1" applyFill="1" applyBorder="1" applyAlignment="1">
      <alignment horizontal="left" vertical="center" indent="1"/>
    </xf>
    <xf numFmtId="0" fontId="4" fillId="7" borderId="2" xfId="0" applyFont="1" applyFill="1" applyBorder="1" applyAlignment="1">
      <alignment horizontal="left" vertical="center" indent="1"/>
    </xf>
    <xf numFmtId="0" fontId="4" fillId="4" borderId="2" xfId="0" applyFont="1" applyFill="1" applyBorder="1" applyAlignment="1">
      <alignment horizontal="left" vertical="center" indent="1"/>
    </xf>
    <xf numFmtId="0" fontId="6" fillId="2" borderId="2" xfId="0" applyFont="1" applyFill="1" applyBorder="1" applyAlignment="1">
      <alignment horizontal="left" vertical="center" indent="1"/>
    </xf>
    <xf numFmtId="0" fontId="3"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1" fillId="0" borderId="0" xfId="0" applyFont="1" applyAlignment="1">
      <alignment horizontal="center" vertical="center"/>
    </xf>
    <xf numFmtId="0" fontId="14" fillId="0" borderId="0" xfId="3"/>
    <xf numFmtId="0" fontId="14" fillId="0" borderId="0" xfId="3" applyAlignment="1">
      <alignment wrapText="1"/>
    </xf>
    <xf numFmtId="0" fontId="14" fillId="0" borderId="0" xfId="0" applyFont="1" applyAlignment="1">
      <alignment horizontal="center"/>
    </xf>
    <xf numFmtId="0" fontId="13" fillId="0" borderId="0" xfId="1" applyFont="1" applyProtection="1">
      <alignment vertical="top"/>
    </xf>
    <xf numFmtId="0" fontId="0" fillId="0" borderId="0" xfId="0" applyAlignment="1">
      <alignment wrapText="1"/>
    </xf>
    <xf numFmtId="0" fontId="7" fillId="6" borderId="2" xfId="11" applyFill="1">
      <alignment horizontal="center" vertical="center"/>
    </xf>
    <xf numFmtId="0" fontId="7" fillId="7" borderId="2" xfId="11" applyFill="1">
      <alignment horizontal="center" vertical="center"/>
    </xf>
    <xf numFmtId="0" fontId="7" fillId="4" borderId="2" xfId="11" applyFill="1">
      <alignment horizontal="center" vertical="center"/>
    </xf>
    <xf numFmtId="0" fontId="7" fillId="3" borderId="2" xfId="11" applyFill="1">
      <alignment horizontal="center" vertical="center"/>
    </xf>
    <xf numFmtId="0" fontId="0" fillId="2" borderId="2" xfId="0" applyFill="1" applyBorder="1" applyAlignment="1">
      <alignment horizontal="center" vertical="center"/>
    </xf>
    <xf numFmtId="169" fontId="0" fillId="2" borderId="2" xfId="0" applyNumberFormat="1" applyFill="1" applyBorder="1" applyAlignment="1">
      <alignment horizontal="center" vertical="center"/>
    </xf>
    <xf numFmtId="171" fontId="9" fillId="5" borderId="6" xfId="0" applyNumberFormat="1" applyFont="1" applyFill="1" applyBorder="1" applyAlignment="1">
      <alignment horizontal="center" vertical="center"/>
    </xf>
    <xf numFmtId="171" fontId="9" fillId="5" borderId="0" xfId="0" applyNumberFormat="1" applyFont="1" applyFill="1" applyAlignment="1">
      <alignment horizontal="center" vertical="center"/>
    </xf>
    <xf numFmtId="171" fontId="9" fillId="5" borderId="7" xfId="0" applyNumberFormat="1" applyFont="1" applyFill="1" applyBorder="1" applyAlignment="1">
      <alignment horizontal="center" vertical="center"/>
    </xf>
    <xf numFmtId="9" fontId="3" fillId="6" borderId="2" xfId="2" applyFont="1" applyFill="1" applyBorder="1" applyAlignment="1">
      <alignment horizontal="center" vertical="center"/>
    </xf>
    <xf numFmtId="9" fontId="3" fillId="7" borderId="2" xfId="2" applyFont="1" applyFill="1" applyBorder="1" applyAlignment="1">
      <alignment horizontal="center" vertical="center"/>
    </xf>
    <xf numFmtId="9" fontId="3" fillId="4" borderId="2" xfId="2" applyFont="1" applyFill="1" applyBorder="1" applyAlignment="1">
      <alignment horizontal="center" vertical="center"/>
    </xf>
    <xf numFmtId="9" fontId="3" fillId="3" borderId="2" xfId="2" applyFont="1" applyFill="1" applyBorder="1" applyAlignment="1">
      <alignment horizontal="center" vertical="center"/>
    </xf>
    <xf numFmtId="9" fontId="3" fillId="2" borderId="2" xfId="2" applyFont="1" applyFill="1" applyBorder="1" applyAlignment="1">
      <alignment horizontal="center" vertical="center"/>
    </xf>
    <xf numFmtId="169" fontId="0" fillId="6" borderId="2" xfId="0" applyNumberFormat="1" applyFill="1" applyBorder="1" applyAlignment="1">
      <alignment horizontal="center" vertical="center"/>
    </xf>
    <xf numFmtId="169" fontId="3" fillId="6" borderId="2" xfId="0" applyNumberFormat="1" applyFont="1" applyFill="1" applyBorder="1" applyAlignment="1">
      <alignment horizontal="center" vertical="center"/>
    </xf>
    <xf numFmtId="169" fontId="0" fillId="7" borderId="2" xfId="0" applyNumberFormat="1" applyFill="1" applyBorder="1" applyAlignment="1">
      <alignment horizontal="center" vertical="center"/>
    </xf>
    <xf numFmtId="169" fontId="3" fillId="7" borderId="2" xfId="0" applyNumberFormat="1" applyFont="1" applyFill="1" applyBorder="1" applyAlignment="1">
      <alignment horizontal="center" vertical="center"/>
    </xf>
    <xf numFmtId="169" fontId="0" fillId="4" borderId="2" xfId="0" applyNumberFormat="1" applyFill="1" applyBorder="1" applyAlignment="1">
      <alignment horizontal="center" vertical="center"/>
    </xf>
    <xf numFmtId="169" fontId="3" fillId="4" borderId="2" xfId="0" applyNumberFormat="1" applyFont="1" applyFill="1" applyBorder="1" applyAlignment="1">
      <alignment horizontal="center" vertical="center"/>
    </xf>
    <xf numFmtId="169" fontId="0" fillId="3" borderId="2" xfId="0" applyNumberFormat="1" applyFill="1" applyBorder="1" applyAlignment="1">
      <alignment horizontal="center" vertical="center"/>
    </xf>
    <xf numFmtId="169" fontId="3" fillId="3" borderId="2" xfId="0" applyNumberFormat="1" applyFont="1" applyFill="1" applyBorder="1" applyAlignment="1">
      <alignment horizontal="center" vertical="center"/>
    </xf>
    <xf numFmtId="169" fontId="7" fillId="0" borderId="2" xfId="10">
      <alignment horizontal="center" vertical="center"/>
    </xf>
    <xf numFmtId="0" fontId="27" fillId="0" borderId="0" xfId="5" applyFont="1" applyAlignment="1">
      <alignment horizontal="left"/>
    </xf>
    <xf numFmtId="0" fontId="28" fillId="0" borderId="0" xfId="0" applyFont="1" applyAlignment="1">
      <alignment horizontal="left"/>
    </xf>
    <xf numFmtId="0" fontId="29" fillId="0" borderId="0" xfId="6" applyFont="1" applyAlignment="1">
      <alignment horizontal="left"/>
    </xf>
    <xf numFmtId="0" fontId="29" fillId="0" borderId="0" xfId="7" applyFont="1" applyAlignment="1">
      <alignment horizontal="left" vertical="top"/>
    </xf>
    <xf numFmtId="0" fontId="4" fillId="3" borderId="2" xfId="0" applyFont="1" applyFill="1" applyBorder="1" applyAlignment="1">
      <alignment vertical="center"/>
    </xf>
    <xf numFmtId="0" fontId="0" fillId="2" borderId="2" xfId="12" applyFont="1" applyFill="1" applyAlignment="1">
      <alignment horizontal="left" vertical="center" wrapText="1" indent="2"/>
    </xf>
    <xf numFmtId="0" fontId="0" fillId="2" borderId="2" xfId="12" applyFont="1" applyFill="1" applyAlignment="1">
      <alignment horizontal="center" vertical="center"/>
    </xf>
    <xf numFmtId="9" fontId="3" fillId="41" borderId="2" xfId="2" applyFont="1" applyFill="1" applyBorder="1" applyAlignment="1">
      <alignment horizontal="center" vertical="center"/>
    </xf>
    <xf numFmtId="171" fontId="0" fillId="0" borderId="0" xfId="0" applyNumberFormat="1"/>
    <xf numFmtId="0" fontId="0" fillId="41" borderId="2" xfId="12" applyFont="1" applyFill="1" applyAlignment="1">
      <alignment horizontal="left" vertical="center"/>
    </xf>
    <xf numFmtId="0" fontId="0" fillId="41" borderId="2" xfId="11" applyFont="1" applyFill="1">
      <alignment horizontal="center" vertical="center"/>
    </xf>
    <xf numFmtId="169" fontId="7" fillId="41" borderId="2" xfId="10" applyFill="1">
      <alignment horizontal="center" vertical="center"/>
    </xf>
    <xf numFmtId="0" fontId="0" fillId="41" borderId="2" xfId="12" applyFont="1" applyFill="1" applyAlignment="1">
      <alignment horizontal="left" vertical="center" wrapText="1"/>
    </xf>
    <xf numFmtId="0" fontId="7" fillId="41" borderId="2" xfId="11" applyFill="1">
      <alignment horizontal="center" vertical="center"/>
    </xf>
    <xf numFmtId="0" fontId="0" fillId="41" borderId="0" xfId="0" applyFill="1" applyAlignment="1">
      <alignment horizontal="left" vertical="center" wrapText="1"/>
    </xf>
    <xf numFmtId="0" fontId="0" fillId="41" borderId="0" xfId="0" applyFill="1" applyAlignment="1">
      <alignment horizontal="center" vertical="center"/>
    </xf>
    <xf numFmtId="0" fontId="7" fillId="41" borderId="2" xfId="12" applyFill="1">
      <alignment horizontal="left" vertical="center" indent="2"/>
    </xf>
    <xf numFmtId="0" fontId="0" fillId="41" borderId="2" xfId="12" applyFont="1" applyFill="1">
      <alignment horizontal="left" vertical="center" indent="2"/>
    </xf>
    <xf numFmtId="0" fontId="0" fillId="41" borderId="2" xfId="11" applyFont="1" applyFill="1" applyAlignment="1">
      <alignment horizontal="center" vertical="center" wrapText="1"/>
    </xf>
    <xf numFmtId="0" fontId="0" fillId="41" borderId="2" xfId="12" applyFont="1" applyFill="1" applyAlignment="1">
      <alignment horizontal="left" vertical="center" wrapText="1" indent="2"/>
    </xf>
    <xf numFmtId="0" fontId="0" fillId="41" borderId="2" xfId="12" applyFont="1" applyFill="1" applyAlignment="1">
      <alignment horizontal="center" vertical="center"/>
    </xf>
    <xf numFmtId="169" fontId="0" fillId="41" borderId="2" xfId="12" applyNumberFormat="1" applyFont="1" applyFill="1" applyAlignment="1">
      <alignment horizontal="center" vertical="center"/>
    </xf>
    <xf numFmtId="169" fontId="0" fillId="41" borderId="2" xfId="12" applyNumberFormat="1" applyFont="1" applyFill="1">
      <alignment horizontal="left" vertical="center" indent="2"/>
    </xf>
    <xf numFmtId="0" fontId="0" fillId="41" borderId="2" xfId="12" applyFont="1" applyFill="1" applyAlignment="1">
      <alignment vertical="center" wrapText="1"/>
    </xf>
    <xf numFmtId="9" fontId="0" fillId="41" borderId="2" xfId="2" applyFont="1" applyFill="1" applyBorder="1" applyAlignment="1">
      <alignment horizontal="center" vertical="center" wrapText="1"/>
    </xf>
    <xf numFmtId="0" fontId="0" fillId="41" borderId="0" xfId="0" applyFill="1" applyAlignment="1">
      <alignment vertical="center"/>
    </xf>
    <xf numFmtId="0" fontId="7" fillId="41" borderId="2" xfId="11" applyFill="1" applyAlignment="1">
      <alignment horizontal="left" vertical="center" wrapText="1"/>
    </xf>
    <xf numFmtId="0" fontId="7" fillId="41" borderId="2" xfId="12" applyFill="1" applyAlignment="1">
      <alignment vertical="center"/>
    </xf>
    <xf numFmtId="169" fontId="0" fillId="41" borderId="2" xfId="12" applyNumberFormat="1" applyFont="1" applyFill="1" applyAlignment="1">
      <alignment horizontal="center" vertical="center" wrapText="1"/>
    </xf>
    <xf numFmtId="169" fontId="7" fillId="41" borderId="2" xfId="10" applyFill="1" applyAlignment="1">
      <alignment horizontal="center" vertical="center" wrapText="1"/>
    </xf>
    <xf numFmtId="0" fontId="0" fillId="41" borderId="2" xfId="12" applyFont="1" applyFill="1" applyAlignment="1">
      <alignment vertical="center"/>
    </xf>
    <xf numFmtId="0" fontId="0" fillId="0" borderId="10" xfId="0" applyBorder="1"/>
    <xf numFmtId="170" fontId="0" fillId="5" borderId="4" xfId="0" applyNumberFormat="1" applyFill="1" applyBorder="1" applyAlignment="1">
      <alignment horizontal="left" vertical="center" wrapText="1" indent="1"/>
    </xf>
    <xf numFmtId="170" fontId="0" fillId="5" borderId="1" xfId="0" applyNumberFormat="1" applyFill="1" applyBorder="1" applyAlignment="1">
      <alignment horizontal="left" vertical="center" wrapText="1" indent="1"/>
    </xf>
    <xf numFmtId="170" fontId="0" fillId="5" borderId="5" xfId="0" applyNumberFormat="1" applyFill="1" applyBorder="1" applyAlignment="1">
      <alignment horizontal="left" vertical="center" wrapText="1" indent="1"/>
    </xf>
    <xf numFmtId="0" fontId="7" fillId="0" borderId="0" xfId="8">
      <alignment horizontal="right" indent="1"/>
    </xf>
    <xf numFmtId="0" fontId="7" fillId="0" borderId="7" xfId="8" applyBorder="1">
      <alignment horizontal="right" indent="1"/>
    </xf>
    <xf numFmtId="172" fontId="7" fillId="0" borderId="3" xfId="9" applyNumberFormat="1">
      <alignment horizontal="center" vertical="center"/>
    </xf>
    <xf numFmtId="0" fontId="0" fillId="6" borderId="17" xfId="0" applyFill="1" applyBorder="1" applyAlignment="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00000000-0005-0000-0000-00001F000000}"/>
    <cellStyle name="Hipervínculo" xfId="1" builtinId="8" customBuiltin="1"/>
    <cellStyle name="Hipervínculo visitado" xfId="13" builtinId="9" customBuiltin="1"/>
    <cellStyle name="Incorrecto" xfId="19" builtinId="27" customBuiltin="1"/>
    <cellStyle name="Inicio del proyecto" xfId="9" xr:uid="{00000000-0005-0000-0000-000023000000}"/>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00000000-0005-0000-0000-000029000000}"/>
    <cellStyle name="Normal" xfId="0" builtinId="0" customBuiltin="1"/>
    <cellStyle name="Notas" xfId="27" builtinId="10" customBuiltin="1"/>
    <cellStyle name="Porcentaje" xfId="2" builtinId="5" customBuiltin="1"/>
    <cellStyle name="Salida" xfId="22" builtinId="21" customBuiltin="1"/>
    <cellStyle name="Tarea" xfId="12" xr:uid="{00000000-0005-0000-0000-00002E000000}"/>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00000000-0005-0000-0000-000035000000}"/>
  </cellStyles>
  <dxfs count="4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Element type="secondColumnStripe" dxfId="3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Q41"/>
  <sheetViews>
    <sheetView showGridLines="0" tabSelected="1" showRuler="0" zoomScale="60" zoomScaleNormal="60" zoomScalePageLayoutView="70" workbookViewId="0">
      <selection activeCell="AU22" sqref="AU22"/>
    </sheetView>
  </sheetViews>
  <sheetFormatPr baseColWidth="10" defaultColWidth="5.7109375" defaultRowHeight="30" customHeight="1" x14ac:dyDescent="0.25"/>
  <cols>
    <col min="1" max="1" width="2.7109375" style="22" customWidth="1"/>
    <col min="2" max="2" width="53.85546875" bestFit="1" customWidth="1"/>
    <col min="3" max="3" width="49.7109375" customWidth="1"/>
    <col min="4" max="4" width="14.28515625" customWidth="1"/>
    <col min="5" max="5" width="11.28515625" style="4" bestFit="1" customWidth="1"/>
    <col min="6" max="6" width="11.28515625" bestFit="1" customWidth="1"/>
    <col min="7" max="7" width="2.7109375" customWidth="1"/>
    <col min="8" max="8" width="9.42578125" hidden="1" customWidth="1"/>
    <col min="9" max="14" width="2.7109375" customWidth="1"/>
    <col min="15" max="15" width="8.140625" customWidth="1"/>
    <col min="16" max="29" width="3.28515625" customWidth="1"/>
    <col min="30" max="73" width="3.7109375" customWidth="1"/>
    <col min="74" max="79" width="2.5703125" customWidth="1"/>
    <col min="80" max="128" width="4.7109375" customWidth="1"/>
  </cols>
  <sheetData>
    <row r="1" spans="1:407" ht="30" customHeight="1" x14ac:dyDescent="0.45">
      <c r="A1" s="23" t="s">
        <v>0</v>
      </c>
      <c r="B1" s="50" t="s">
        <v>23</v>
      </c>
      <c r="C1" s="51"/>
      <c r="D1" s="1"/>
      <c r="E1" s="3"/>
      <c r="F1" s="21"/>
      <c r="H1" s="1"/>
      <c r="I1" s="10"/>
    </row>
    <row r="2" spans="1:407" ht="30" customHeight="1" x14ac:dyDescent="0.3">
      <c r="A2" s="22" t="s">
        <v>1</v>
      </c>
      <c r="B2" s="52" t="s">
        <v>24</v>
      </c>
      <c r="I2" s="25"/>
    </row>
    <row r="3" spans="1:407" ht="30" customHeight="1" x14ac:dyDescent="0.25">
      <c r="A3" s="22" t="s">
        <v>2</v>
      </c>
      <c r="B3" s="53" t="s">
        <v>25</v>
      </c>
      <c r="C3" s="85" t="s">
        <v>15</v>
      </c>
      <c r="D3" s="86"/>
      <c r="E3" s="87">
        <v>44145</v>
      </c>
      <c r="F3" s="87"/>
    </row>
    <row r="4" spans="1:407" ht="30" customHeight="1" x14ac:dyDescent="0.25">
      <c r="A4" s="23" t="s">
        <v>22</v>
      </c>
      <c r="C4" s="85" t="s">
        <v>16</v>
      </c>
      <c r="D4" s="86"/>
      <c r="E4" s="6">
        <v>1</v>
      </c>
      <c r="I4" s="82">
        <f>I5</f>
        <v>44144</v>
      </c>
      <c r="J4" s="83"/>
      <c r="K4" s="83"/>
      <c r="L4" s="83"/>
      <c r="M4" s="83"/>
      <c r="N4" s="83"/>
      <c r="O4" s="84"/>
      <c r="P4" s="82">
        <f>P5</f>
        <v>44151</v>
      </c>
      <c r="Q4" s="83"/>
      <c r="R4" s="83"/>
      <c r="S4" s="83"/>
      <c r="T4" s="83"/>
      <c r="U4" s="83"/>
      <c r="V4" s="84"/>
      <c r="W4" s="82">
        <f>W5</f>
        <v>44158</v>
      </c>
      <c r="X4" s="83"/>
      <c r="Y4" s="83"/>
      <c r="Z4" s="83"/>
      <c r="AA4" s="83"/>
      <c r="AB4" s="83"/>
      <c r="AC4" s="84"/>
      <c r="AD4" s="82">
        <f>AD5</f>
        <v>44165</v>
      </c>
      <c r="AE4" s="83"/>
      <c r="AF4" s="83"/>
      <c r="AG4" s="83"/>
      <c r="AH4" s="83"/>
      <c r="AI4" s="83"/>
      <c r="AJ4" s="84"/>
      <c r="AK4" s="82">
        <f>AK5</f>
        <v>44172</v>
      </c>
      <c r="AL4" s="83"/>
      <c r="AM4" s="83"/>
      <c r="AN4" s="83"/>
      <c r="AO4" s="83"/>
      <c r="AP4" s="83"/>
      <c r="AQ4" s="84"/>
      <c r="AR4" s="82">
        <f>AR5</f>
        <v>44179</v>
      </c>
      <c r="AS4" s="83"/>
      <c r="AT4" s="83"/>
      <c r="AU4" s="83"/>
      <c r="AV4" s="83"/>
      <c r="AW4" s="83"/>
      <c r="AX4" s="84"/>
      <c r="AY4" s="82">
        <f>AY5</f>
        <v>44186</v>
      </c>
      <c r="AZ4" s="83"/>
      <c r="BA4" s="83"/>
      <c r="BB4" s="83"/>
      <c r="BC4" s="83"/>
      <c r="BD4" s="83"/>
      <c r="BE4" s="84"/>
      <c r="BF4" s="82">
        <f>BF5</f>
        <v>44193</v>
      </c>
      <c r="BG4" s="83"/>
      <c r="BH4" s="83"/>
      <c r="BI4" s="83"/>
      <c r="BJ4" s="83"/>
      <c r="BK4" s="83"/>
      <c r="BL4" s="84"/>
      <c r="BM4" s="82">
        <f>BM5</f>
        <v>44200</v>
      </c>
      <c r="BN4" s="83"/>
      <c r="BO4" s="83"/>
      <c r="BP4" s="83"/>
      <c r="BQ4" s="83"/>
      <c r="BR4" s="83"/>
      <c r="BS4" s="84"/>
      <c r="BT4" s="82">
        <f>BT5</f>
        <v>44207</v>
      </c>
      <c r="BU4" s="83"/>
      <c r="BV4" s="83"/>
      <c r="BW4" s="83"/>
      <c r="BX4" s="83"/>
      <c r="BY4" s="83"/>
      <c r="BZ4" s="84"/>
      <c r="CA4" s="82">
        <f t="shared" ref="CA4" si="0">CA5</f>
        <v>44214</v>
      </c>
      <c r="CB4" s="83"/>
      <c r="CC4" s="83"/>
      <c r="CD4" s="83"/>
      <c r="CE4" s="83"/>
      <c r="CF4" s="83"/>
      <c r="CG4" s="84"/>
      <c r="CH4" s="82">
        <f>CH5</f>
        <v>44221</v>
      </c>
      <c r="CI4" s="83"/>
      <c r="CJ4" s="83"/>
      <c r="CK4" s="83"/>
      <c r="CL4" s="83"/>
      <c r="CM4" s="83"/>
      <c r="CN4" s="84"/>
      <c r="CO4" s="82">
        <f>+CO5</f>
        <v>44228</v>
      </c>
      <c r="CP4" s="83"/>
      <c r="CQ4" s="83"/>
      <c r="CR4" s="83"/>
      <c r="CS4" s="83"/>
      <c r="CT4" s="83"/>
      <c r="CU4" s="84"/>
      <c r="CV4" s="82">
        <f>+CV5</f>
        <v>44235</v>
      </c>
      <c r="CW4" s="83"/>
      <c r="CX4" s="83"/>
      <c r="CY4" s="83"/>
      <c r="CZ4" s="83"/>
      <c r="DA4" s="83"/>
      <c r="DB4" s="84"/>
      <c r="DC4" s="82">
        <f>+DC5</f>
        <v>44242</v>
      </c>
      <c r="DD4" s="83"/>
      <c r="DE4" s="83"/>
      <c r="DF4" s="83"/>
      <c r="DG4" s="83"/>
      <c r="DH4" s="83"/>
      <c r="DI4" s="84"/>
      <c r="DJ4" s="82">
        <f>+DJ5</f>
        <v>44249</v>
      </c>
      <c r="DK4" s="83"/>
      <c r="DL4" s="83"/>
      <c r="DM4" s="83"/>
      <c r="DN4" s="83"/>
      <c r="DO4" s="83"/>
      <c r="DP4" s="84"/>
      <c r="DQ4" s="82">
        <f>+DQ5</f>
        <v>44256</v>
      </c>
      <c r="DR4" s="83"/>
      <c r="DS4" s="83"/>
      <c r="DT4" s="83"/>
      <c r="DU4" s="83"/>
      <c r="DV4" s="83"/>
      <c r="DW4" s="84"/>
      <c r="DX4" s="82">
        <f>+DX5</f>
        <v>44263</v>
      </c>
      <c r="DY4" s="83"/>
      <c r="DZ4" s="83"/>
      <c r="EA4" s="83"/>
      <c r="EB4" s="83"/>
      <c r="EC4" s="83"/>
      <c r="ED4" s="84"/>
      <c r="EE4" s="82">
        <f>+EE5</f>
        <v>44270</v>
      </c>
      <c r="EF4" s="83"/>
      <c r="EG4" s="83"/>
      <c r="EH4" s="83"/>
      <c r="EI4" s="83"/>
      <c r="EJ4" s="83"/>
      <c r="EK4" s="84"/>
      <c r="EL4" s="82">
        <f>+EL5</f>
        <v>44277</v>
      </c>
      <c r="EM4" s="83"/>
      <c r="EN4" s="83"/>
      <c r="EO4" s="83"/>
      <c r="EP4" s="83"/>
      <c r="EQ4" s="83"/>
      <c r="ER4" s="84"/>
      <c r="ES4" s="82">
        <f>+ES5</f>
        <v>44284</v>
      </c>
      <c r="ET4" s="83"/>
      <c r="EU4" s="83"/>
      <c r="EV4" s="83"/>
      <c r="EW4" s="83"/>
      <c r="EX4" s="83"/>
      <c r="EY4" s="84"/>
      <c r="EZ4" s="82">
        <f t="shared" ref="EZ4" si="1">+EZ5</f>
        <v>44291</v>
      </c>
      <c r="FA4" s="83"/>
      <c r="FB4" s="83"/>
      <c r="FC4" s="83"/>
      <c r="FD4" s="83"/>
      <c r="FE4" s="83"/>
      <c r="FF4" s="84"/>
      <c r="FG4" s="82">
        <f t="shared" ref="FG4" si="2">+FG5</f>
        <v>44298</v>
      </c>
      <c r="FH4" s="83"/>
      <c r="FI4" s="83"/>
      <c r="FJ4" s="83"/>
      <c r="FK4" s="83"/>
      <c r="FL4" s="83"/>
      <c r="FM4" s="84"/>
      <c r="FN4" s="82">
        <f t="shared" ref="FN4" si="3">+FN5</f>
        <v>44305</v>
      </c>
      <c r="FO4" s="83"/>
      <c r="FP4" s="83"/>
      <c r="FQ4" s="83"/>
      <c r="FR4" s="83"/>
      <c r="FS4" s="83"/>
      <c r="FT4" s="84"/>
      <c r="FU4" s="82">
        <f t="shared" ref="FU4" si="4">+FU5</f>
        <v>44312</v>
      </c>
      <c r="FV4" s="83"/>
      <c r="FW4" s="83"/>
      <c r="FX4" s="83"/>
      <c r="FY4" s="83"/>
      <c r="FZ4" s="83"/>
      <c r="GA4" s="84"/>
      <c r="GB4" s="82">
        <f t="shared" ref="GB4" si="5">+GB5</f>
        <v>44319</v>
      </c>
      <c r="GC4" s="83"/>
      <c r="GD4" s="83"/>
      <c r="GE4" s="83"/>
      <c r="GF4" s="83"/>
      <c r="GG4" s="83"/>
      <c r="GH4" s="84"/>
      <c r="GI4" s="82">
        <f t="shared" ref="GI4" si="6">+GI5</f>
        <v>44326</v>
      </c>
      <c r="GJ4" s="83"/>
      <c r="GK4" s="83"/>
      <c r="GL4" s="83"/>
      <c r="GM4" s="83"/>
      <c r="GN4" s="83"/>
      <c r="GO4" s="84"/>
      <c r="GP4" s="82">
        <f t="shared" ref="GP4" si="7">+GP5</f>
        <v>44333</v>
      </c>
      <c r="GQ4" s="83"/>
      <c r="GR4" s="83"/>
      <c r="GS4" s="83"/>
      <c r="GT4" s="83"/>
      <c r="GU4" s="83"/>
      <c r="GV4" s="84"/>
      <c r="GW4" s="82">
        <f t="shared" ref="GW4" si="8">+GW5</f>
        <v>44340</v>
      </c>
      <c r="GX4" s="83"/>
      <c r="GY4" s="83"/>
      <c r="GZ4" s="83"/>
      <c r="HA4" s="83"/>
      <c r="HB4" s="83"/>
      <c r="HC4" s="84"/>
      <c r="HD4" s="82">
        <f t="shared" ref="HD4" si="9">+HD5</f>
        <v>44347</v>
      </c>
      <c r="HE4" s="83"/>
      <c r="HF4" s="83"/>
      <c r="HG4" s="83"/>
      <c r="HH4" s="83"/>
      <c r="HI4" s="83"/>
      <c r="HJ4" s="84"/>
      <c r="HK4" s="82">
        <f t="shared" ref="HK4" si="10">+HK5</f>
        <v>44354</v>
      </c>
      <c r="HL4" s="83"/>
      <c r="HM4" s="83"/>
      <c r="HN4" s="83"/>
      <c r="HO4" s="83"/>
      <c r="HP4" s="83"/>
      <c r="HQ4" s="84"/>
      <c r="HR4" s="82">
        <f t="shared" ref="HR4" si="11">+HR5</f>
        <v>44361</v>
      </c>
      <c r="HS4" s="83"/>
      <c r="HT4" s="83"/>
      <c r="HU4" s="83"/>
      <c r="HV4" s="83"/>
      <c r="HW4" s="83"/>
      <c r="HX4" s="84"/>
      <c r="HY4" s="82">
        <f t="shared" ref="HY4" si="12">+HY5</f>
        <v>44368</v>
      </c>
      <c r="HZ4" s="83"/>
      <c r="IA4" s="83"/>
      <c r="IB4" s="83"/>
      <c r="IC4" s="83"/>
      <c r="ID4" s="83"/>
      <c r="IE4" s="84"/>
      <c r="IF4" s="82">
        <f t="shared" ref="IF4" si="13">+IF5</f>
        <v>44375</v>
      </c>
      <c r="IG4" s="83"/>
      <c r="IH4" s="83"/>
      <c r="II4" s="83"/>
      <c r="IJ4" s="83"/>
      <c r="IK4" s="83"/>
      <c r="IL4" s="84"/>
      <c r="IM4" s="82">
        <f t="shared" ref="IM4" si="14">+IM5</f>
        <v>44382</v>
      </c>
      <c r="IN4" s="83"/>
      <c r="IO4" s="83"/>
      <c r="IP4" s="83"/>
      <c r="IQ4" s="83"/>
      <c r="IR4" s="83"/>
      <c r="IS4" s="84"/>
      <c r="IT4" s="82">
        <f t="shared" ref="IT4" si="15">+IT5</f>
        <v>44389</v>
      </c>
      <c r="IU4" s="83"/>
      <c r="IV4" s="83"/>
      <c r="IW4" s="83"/>
      <c r="IX4" s="83"/>
      <c r="IY4" s="83"/>
      <c r="IZ4" s="84"/>
      <c r="JA4" s="82">
        <f t="shared" ref="JA4" si="16">+JA5</f>
        <v>44396</v>
      </c>
      <c r="JB4" s="83"/>
      <c r="JC4" s="83"/>
      <c r="JD4" s="83"/>
      <c r="JE4" s="83"/>
      <c r="JF4" s="83"/>
      <c r="JG4" s="84"/>
      <c r="JH4" s="82">
        <f t="shared" ref="JH4" si="17">+JH5</f>
        <v>44403</v>
      </c>
      <c r="JI4" s="83"/>
      <c r="JJ4" s="83"/>
      <c r="JK4" s="83"/>
      <c r="JL4" s="83"/>
      <c r="JM4" s="83"/>
      <c r="JN4" s="84"/>
      <c r="JO4" s="82">
        <f t="shared" ref="JO4" si="18">+JO5</f>
        <v>44410</v>
      </c>
      <c r="JP4" s="83"/>
      <c r="JQ4" s="83"/>
      <c r="JR4" s="83"/>
      <c r="JS4" s="83"/>
      <c r="JT4" s="83"/>
      <c r="JU4" s="84"/>
      <c r="JV4" s="82">
        <f t="shared" ref="JV4" si="19">+JV5</f>
        <v>44417</v>
      </c>
      <c r="JW4" s="83"/>
      <c r="JX4" s="83"/>
      <c r="JY4" s="83"/>
      <c r="JZ4" s="83"/>
      <c r="KA4" s="83"/>
      <c r="KB4" s="84"/>
      <c r="KC4" s="82">
        <f t="shared" ref="KC4" si="20">+KC5</f>
        <v>44424</v>
      </c>
      <c r="KD4" s="83"/>
      <c r="KE4" s="83"/>
      <c r="KF4" s="83"/>
      <c r="KG4" s="83"/>
      <c r="KH4" s="83"/>
      <c r="KI4" s="84"/>
      <c r="KJ4" s="82">
        <f t="shared" ref="KJ4" si="21">+KJ5</f>
        <v>44431</v>
      </c>
      <c r="KK4" s="83"/>
      <c r="KL4" s="83"/>
      <c r="KM4" s="83"/>
      <c r="KN4" s="83"/>
      <c r="KO4" s="83"/>
      <c r="KP4" s="84"/>
      <c r="KQ4" s="82">
        <f t="shared" ref="KQ4" si="22">+KQ5</f>
        <v>44438</v>
      </c>
      <c r="KR4" s="83"/>
      <c r="KS4" s="83"/>
      <c r="KT4" s="83"/>
      <c r="KU4" s="83"/>
      <c r="KV4" s="83"/>
      <c r="KW4" s="84"/>
      <c r="KX4" s="82">
        <f t="shared" ref="KX4" si="23">+KX5</f>
        <v>44445</v>
      </c>
      <c r="KY4" s="83"/>
      <c r="KZ4" s="83"/>
      <c r="LA4" s="83"/>
      <c r="LB4" s="83"/>
      <c r="LC4" s="83"/>
      <c r="LD4" s="84"/>
      <c r="LE4" s="82">
        <f t="shared" ref="LE4" si="24">+LE5</f>
        <v>44452</v>
      </c>
      <c r="LF4" s="83"/>
      <c r="LG4" s="83"/>
      <c r="LH4" s="83"/>
      <c r="LI4" s="83"/>
      <c r="LJ4" s="83"/>
      <c r="LK4" s="84"/>
      <c r="LL4" s="82">
        <f t="shared" ref="LL4" si="25">+LL5</f>
        <v>44459</v>
      </c>
      <c r="LM4" s="83"/>
      <c r="LN4" s="83"/>
      <c r="LO4" s="83"/>
      <c r="LP4" s="83"/>
      <c r="LQ4" s="83"/>
      <c r="LR4" s="84"/>
      <c r="LS4" s="82">
        <f t="shared" ref="LS4" si="26">+LS5</f>
        <v>44466</v>
      </c>
      <c r="LT4" s="83"/>
      <c r="LU4" s="83"/>
      <c r="LV4" s="83"/>
      <c r="LW4" s="83"/>
      <c r="LX4" s="83"/>
      <c r="LY4" s="84"/>
      <c r="LZ4" s="82">
        <f t="shared" ref="LZ4" si="27">+LZ5</f>
        <v>44473</v>
      </c>
      <c r="MA4" s="83"/>
      <c r="MB4" s="83"/>
      <c r="MC4" s="83"/>
      <c r="MD4" s="83"/>
      <c r="ME4" s="83"/>
      <c r="MF4" s="84"/>
      <c r="MG4" s="82">
        <f t="shared" ref="MG4" si="28">+MG5</f>
        <v>44480</v>
      </c>
      <c r="MH4" s="83"/>
      <c r="MI4" s="83"/>
      <c r="MJ4" s="83"/>
      <c r="MK4" s="83"/>
      <c r="ML4" s="83"/>
      <c r="MM4" s="84"/>
      <c r="MN4" s="82">
        <f t="shared" ref="MN4" si="29">+MN5</f>
        <v>44487</v>
      </c>
      <c r="MO4" s="83"/>
      <c r="MP4" s="83"/>
      <c r="MQ4" s="83"/>
      <c r="MR4" s="83"/>
      <c r="MS4" s="83"/>
      <c r="MT4" s="84"/>
      <c r="MU4" s="82">
        <f t="shared" ref="MU4" si="30">+MU5</f>
        <v>44494</v>
      </c>
      <c r="MV4" s="83"/>
      <c r="MW4" s="83"/>
      <c r="MX4" s="83"/>
      <c r="MY4" s="83"/>
      <c r="MZ4" s="83"/>
      <c r="NA4" s="84"/>
      <c r="NB4" s="82">
        <f t="shared" ref="NB4" si="31">+NB5</f>
        <v>44501</v>
      </c>
      <c r="NC4" s="83"/>
      <c r="ND4" s="83"/>
      <c r="NE4" s="83"/>
      <c r="NF4" s="83"/>
      <c r="NG4" s="83"/>
      <c r="NH4" s="84"/>
      <c r="NI4" s="82">
        <f t="shared" ref="NI4" si="32">+NI5</f>
        <v>44508</v>
      </c>
      <c r="NJ4" s="83"/>
      <c r="NK4" s="83"/>
      <c r="NL4" s="83"/>
      <c r="NM4" s="83"/>
      <c r="NN4" s="83"/>
      <c r="NO4" s="84"/>
      <c r="NP4" s="82">
        <f t="shared" ref="NP4" si="33">+NP5</f>
        <v>44515</v>
      </c>
      <c r="NQ4" s="83"/>
      <c r="NR4" s="83"/>
      <c r="NS4" s="83"/>
      <c r="NT4" s="83"/>
      <c r="NU4" s="83"/>
      <c r="NV4" s="84"/>
      <c r="NW4" s="82">
        <f t="shared" ref="NW4" si="34">+NW5</f>
        <v>44522</v>
      </c>
      <c r="NX4" s="83"/>
      <c r="NY4" s="83"/>
      <c r="NZ4" s="83"/>
      <c r="OA4" s="83"/>
      <c r="OB4" s="83"/>
      <c r="OC4" s="84"/>
      <c r="OD4" s="82">
        <f t="shared" ref="OD4" si="35">+OD5</f>
        <v>44529</v>
      </c>
      <c r="OE4" s="83"/>
      <c r="OF4" s="83"/>
      <c r="OG4" s="83"/>
      <c r="OH4" s="83"/>
      <c r="OI4" s="83"/>
      <c r="OJ4" s="84"/>
      <c r="OK4" s="82">
        <f t="shared" ref="OK4" si="36">+OK5</f>
        <v>44536</v>
      </c>
      <c r="OL4" s="83"/>
      <c r="OM4" s="83"/>
      <c r="ON4" s="83"/>
      <c r="OO4" s="83"/>
      <c r="OP4" s="83"/>
      <c r="OQ4" s="84"/>
    </row>
    <row r="5" spans="1:407" ht="15" customHeight="1" x14ac:dyDescent="0.25">
      <c r="A5" s="23" t="s">
        <v>3</v>
      </c>
      <c r="B5" s="81">
        <v>2</v>
      </c>
      <c r="C5" s="81"/>
      <c r="D5" s="81"/>
      <c r="E5" s="81"/>
      <c r="F5" s="81"/>
      <c r="G5" s="81"/>
      <c r="I5" s="33">
        <f>Project_Start-WEEKDAY(Project_Start,1)+2+7*(Display_Week-1)</f>
        <v>44144</v>
      </c>
      <c r="J5" s="34">
        <f>I5+1</f>
        <v>44145</v>
      </c>
      <c r="K5" s="34">
        <f t="shared" ref="K5:AX5" si="37">J5+1</f>
        <v>44146</v>
      </c>
      <c r="L5" s="34">
        <f t="shared" si="37"/>
        <v>44147</v>
      </c>
      <c r="M5" s="34">
        <f t="shared" si="37"/>
        <v>44148</v>
      </c>
      <c r="N5" s="34">
        <f t="shared" si="37"/>
        <v>44149</v>
      </c>
      <c r="O5" s="35">
        <f t="shared" si="37"/>
        <v>44150</v>
      </c>
      <c r="P5" s="33">
        <f>O5+1</f>
        <v>44151</v>
      </c>
      <c r="Q5" s="34">
        <f>P5+1</f>
        <v>44152</v>
      </c>
      <c r="R5" s="34">
        <f t="shared" si="37"/>
        <v>44153</v>
      </c>
      <c r="S5" s="34">
        <f t="shared" si="37"/>
        <v>44154</v>
      </c>
      <c r="T5" s="34">
        <f t="shared" si="37"/>
        <v>44155</v>
      </c>
      <c r="U5" s="34">
        <f t="shared" si="37"/>
        <v>44156</v>
      </c>
      <c r="V5" s="35">
        <f t="shared" si="37"/>
        <v>44157</v>
      </c>
      <c r="W5" s="33">
        <f>V5+1</f>
        <v>44158</v>
      </c>
      <c r="X5" s="34">
        <f>W5+1</f>
        <v>44159</v>
      </c>
      <c r="Y5" s="34">
        <f t="shared" si="37"/>
        <v>44160</v>
      </c>
      <c r="Z5" s="34">
        <f t="shared" si="37"/>
        <v>44161</v>
      </c>
      <c r="AA5" s="34">
        <f t="shared" si="37"/>
        <v>44162</v>
      </c>
      <c r="AB5" s="34">
        <f t="shared" si="37"/>
        <v>44163</v>
      </c>
      <c r="AC5" s="35">
        <f t="shared" si="37"/>
        <v>44164</v>
      </c>
      <c r="AD5" s="33">
        <f>AC5+1</f>
        <v>44165</v>
      </c>
      <c r="AE5" s="34">
        <f>AD5+1</f>
        <v>44166</v>
      </c>
      <c r="AF5" s="34">
        <f t="shared" si="37"/>
        <v>44167</v>
      </c>
      <c r="AG5" s="34">
        <f t="shared" si="37"/>
        <v>44168</v>
      </c>
      <c r="AH5" s="34">
        <f t="shared" si="37"/>
        <v>44169</v>
      </c>
      <c r="AI5" s="34">
        <f t="shared" si="37"/>
        <v>44170</v>
      </c>
      <c r="AJ5" s="35">
        <f t="shared" si="37"/>
        <v>44171</v>
      </c>
      <c r="AK5" s="33">
        <f>AJ5+1</f>
        <v>44172</v>
      </c>
      <c r="AL5" s="34">
        <f>AK5+1</f>
        <v>44173</v>
      </c>
      <c r="AM5" s="34">
        <f t="shared" si="37"/>
        <v>44174</v>
      </c>
      <c r="AN5" s="34">
        <f t="shared" si="37"/>
        <v>44175</v>
      </c>
      <c r="AO5" s="34">
        <f t="shared" si="37"/>
        <v>44176</v>
      </c>
      <c r="AP5" s="34">
        <f t="shared" si="37"/>
        <v>44177</v>
      </c>
      <c r="AQ5" s="35">
        <f t="shared" si="37"/>
        <v>44178</v>
      </c>
      <c r="AR5" s="33">
        <f>AQ5+1</f>
        <v>44179</v>
      </c>
      <c r="AS5" s="34">
        <f>AR5+1</f>
        <v>44180</v>
      </c>
      <c r="AT5" s="34">
        <f t="shared" si="37"/>
        <v>44181</v>
      </c>
      <c r="AU5" s="34">
        <f t="shared" si="37"/>
        <v>44182</v>
      </c>
      <c r="AV5" s="34">
        <f t="shared" si="37"/>
        <v>44183</v>
      </c>
      <c r="AW5" s="34">
        <f t="shared" si="37"/>
        <v>44184</v>
      </c>
      <c r="AX5" s="35">
        <f t="shared" si="37"/>
        <v>44185</v>
      </c>
      <c r="AY5" s="33">
        <f>AX5+1</f>
        <v>44186</v>
      </c>
      <c r="AZ5" s="34">
        <f>AY5+1</f>
        <v>44187</v>
      </c>
      <c r="BA5" s="34">
        <f t="shared" ref="BA5:BE5" si="38">AZ5+1</f>
        <v>44188</v>
      </c>
      <c r="BB5" s="34">
        <f t="shared" si="38"/>
        <v>44189</v>
      </c>
      <c r="BC5" s="34">
        <f t="shared" si="38"/>
        <v>44190</v>
      </c>
      <c r="BD5" s="34">
        <f t="shared" si="38"/>
        <v>44191</v>
      </c>
      <c r="BE5" s="35">
        <f t="shared" si="38"/>
        <v>44192</v>
      </c>
      <c r="BF5" s="33">
        <f>BE5+1</f>
        <v>44193</v>
      </c>
      <c r="BG5" s="34">
        <f>BF5+1</f>
        <v>44194</v>
      </c>
      <c r="BH5" s="34">
        <f t="shared" ref="BH5:BL5" si="39">BG5+1</f>
        <v>44195</v>
      </c>
      <c r="BI5" s="34">
        <f t="shared" si="39"/>
        <v>44196</v>
      </c>
      <c r="BJ5" s="34">
        <f t="shared" si="39"/>
        <v>44197</v>
      </c>
      <c r="BK5" s="34">
        <f t="shared" si="39"/>
        <v>44198</v>
      </c>
      <c r="BL5" s="35">
        <f t="shared" si="39"/>
        <v>44199</v>
      </c>
      <c r="BM5" s="33">
        <f>BL5+1</f>
        <v>44200</v>
      </c>
      <c r="BN5" s="34">
        <f>BM5+1</f>
        <v>44201</v>
      </c>
      <c r="BO5" s="34">
        <f t="shared" ref="BO5" si="40">BN5+1</f>
        <v>44202</v>
      </c>
      <c r="BP5" s="34">
        <f t="shared" ref="BP5" si="41">BO5+1</f>
        <v>44203</v>
      </c>
      <c r="BQ5" s="34">
        <f t="shared" ref="BQ5" si="42">BP5+1</f>
        <v>44204</v>
      </c>
      <c r="BR5" s="34">
        <f t="shared" ref="BR5" si="43">BQ5+1</f>
        <v>44205</v>
      </c>
      <c r="BS5" s="35">
        <f t="shared" ref="BS5" si="44">BR5+1</f>
        <v>44206</v>
      </c>
      <c r="BT5" s="58">
        <f>+BS5+1</f>
        <v>44207</v>
      </c>
      <c r="BU5" s="58">
        <f t="shared" ref="BU5:EF5" si="45">+BT5+1</f>
        <v>44208</v>
      </c>
      <c r="BV5" s="58">
        <f t="shared" si="45"/>
        <v>44209</v>
      </c>
      <c r="BW5" s="58">
        <f t="shared" si="45"/>
        <v>44210</v>
      </c>
      <c r="BX5" s="58">
        <f t="shared" si="45"/>
        <v>44211</v>
      </c>
      <c r="BY5" s="58">
        <f t="shared" si="45"/>
        <v>44212</v>
      </c>
      <c r="BZ5" s="58">
        <f t="shared" si="45"/>
        <v>44213</v>
      </c>
      <c r="CA5" s="58">
        <f t="shared" si="45"/>
        <v>44214</v>
      </c>
      <c r="CB5" s="58">
        <f t="shared" si="45"/>
        <v>44215</v>
      </c>
      <c r="CC5" s="58">
        <f t="shared" si="45"/>
        <v>44216</v>
      </c>
      <c r="CD5" s="58">
        <f t="shared" si="45"/>
        <v>44217</v>
      </c>
      <c r="CE5" s="58">
        <f t="shared" si="45"/>
        <v>44218</v>
      </c>
      <c r="CF5" s="58">
        <f t="shared" si="45"/>
        <v>44219</v>
      </c>
      <c r="CG5" s="58">
        <f t="shared" si="45"/>
        <v>44220</v>
      </c>
      <c r="CH5" s="58">
        <f t="shared" si="45"/>
        <v>44221</v>
      </c>
      <c r="CI5" s="58">
        <f t="shared" si="45"/>
        <v>44222</v>
      </c>
      <c r="CJ5" s="58">
        <f t="shared" si="45"/>
        <v>44223</v>
      </c>
      <c r="CK5" s="58">
        <f t="shared" si="45"/>
        <v>44224</v>
      </c>
      <c r="CL5" s="58">
        <f t="shared" si="45"/>
        <v>44225</v>
      </c>
      <c r="CM5" s="58">
        <f t="shared" si="45"/>
        <v>44226</v>
      </c>
      <c r="CN5" s="58">
        <f t="shared" si="45"/>
        <v>44227</v>
      </c>
      <c r="CO5" s="58">
        <f t="shared" si="45"/>
        <v>44228</v>
      </c>
      <c r="CP5" s="58">
        <f t="shared" si="45"/>
        <v>44229</v>
      </c>
      <c r="CQ5" s="58">
        <f t="shared" si="45"/>
        <v>44230</v>
      </c>
      <c r="CR5" s="58">
        <f t="shared" si="45"/>
        <v>44231</v>
      </c>
      <c r="CS5" s="58">
        <f t="shared" si="45"/>
        <v>44232</v>
      </c>
      <c r="CT5" s="58">
        <f t="shared" si="45"/>
        <v>44233</v>
      </c>
      <c r="CU5" s="58">
        <f t="shared" si="45"/>
        <v>44234</v>
      </c>
      <c r="CV5" s="58">
        <f t="shared" si="45"/>
        <v>44235</v>
      </c>
      <c r="CW5" s="58">
        <f t="shared" si="45"/>
        <v>44236</v>
      </c>
      <c r="CX5" s="58">
        <f t="shared" si="45"/>
        <v>44237</v>
      </c>
      <c r="CY5" s="58">
        <f t="shared" si="45"/>
        <v>44238</v>
      </c>
      <c r="CZ5" s="58">
        <f t="shared" si="45"/>
        <v>44239</v>
      </c>
      <c r="DA5" s="58">
        <f t="shared" si="45"/>
        <v>44240</v>
      </c>
      <c r="DB5" s="58">
        <f t="shared" si="45"/>
        <v>44241</v>
      </c>
      <c r="DC5" s="58">
        <f t="shared" si="45"/>
        <v>44242</v>
      </c>
      <c r="DD5" s="58">
        <f t="shared" si="45"/>
        <v>44243</v>
      </c>
      <c r="DE5" s="58">
        <f t="shared" si="45"/>
        <v>44244</v>
      </c>
      <c r="DF5" s="58">
        <f t="shared" si="45"/>
        <v>44245</v>
      </c>
      <c r="DG5" s="58">
        <f t="shared" si="45"/>
        <v>44246</v>
      </c>
      <c r="DH5" s="58">
        <f t="shared" si="45"/>
        <v>44247</v>
      </c>
      <c r="DI5" s="58">
        <f t="shared" si="45"/>
        <v>44248</v>
      </c>
      <c r="DJ5" s="58">
        <f t="shared" si="45"/>
        <v>44249</v>
      </c>
      <c r="DK5" s="58">
        <f t="shared" si="45"/>
        <v>44250</v>
      </c>
      <c r="DL5" s="58">
        <f t="shared" si="45"/>
        <v>44251</v>
      </c>
      <c r="DM5" s="58">
        <f t="shared" si="45"/>
        <v>44252</v>
      </c>
      <c r="DN5" s="58">
        <f t="shared" si="45"/>
        <v>44253</v>
      </c>
      <c r="DO5" s="58">
        <f t="shared" si="45"/>
        <v>44254</v>
      </c>
      <c r="DP5" s="58">
        <f t="shared" si="45"/>
        <v>44255</v>
      </c>
      <c r="DQ5" s="58">
        <f t="shared" si="45"/>
        <v>44256</v>
      </c>
      <c r="DR5" s="58">
        <f t="shared" si="45"/>
        <v>44257</v>
      </c>
      <c r="DS5" s="58">
        <f t="shared" si="45"/>
        <v>44258</v>
      </c>
      <c r="DT5" s="58">
        <f t="shared" si="45"/>
        <v>44259</v>
      </c>
      <c r="DU5" s="58">
        <f t="shared" si="45"/>
        <v>44260</v>
      </c>
      <c r="DV5" s="58">
        <f t="shared" si="45"/>
        <v>44261</v>
      </c>
      <c r="DW5" s="58">
        <f t="shared" si="45"/>
        <v>44262</v>
      </c>
      <c r="DX5" s="58">
        <f t="shared" si="45"/>
        <v>44263</v>
      </c>
      <c r="DY5" s="58">
        <f t="shared" si="45"/>
        <v>44264</v>
      </c>
      <c r="DZ5" s="58">
        <f t="shared" si="45"/>
        <v>44265</v>
      </c>
      <c r="EA5" s="58">
        <f t="shared" si="45"/>
        <v>44266</v>
      </c>
      <c r="EB5" s="58">
        <f t="shared" si="45"/>
        <v>44267</v>
      </c>
      <c r="EC5" s="58">
        <f t="shared" si="45"/>
        <v>44268</v>
      </c>
      <c r="ED5" s="58">
        <f t="shared" si="45"/>
        <v>44269</v>
      </c>
      <c r="EE5" s="58">
        <f t="shared" si="45"/>
        <v>44270</v>
      </c>
      <c r="EF5" s="58">
        <f t="shared" si="45"/>
        <v>44271</v>
      </c>
      <c r="EG5" s="58">
        <f t="shared" ref="EG5:GR5" si="46">+EF5+1</f>
        <v>44272</v>
      </c>
      <c r="EH5" s="58">
        <f t="shared" si="46"/>
        <v>44273</v>
      </c>
      <c r="EI5" s="58">
        <f t="shared" si="46"/>
        <v>44274</v>
      </c>
      <c r="EJ5" s="58">
        <f t="shared" si="46"/>
        <v>44275</v>
      </c>
      <c r="EK5" s="58">
        <f t="shared" si="46"/>
        <v>44276</v>
      </c>
      <c r="EL5" s="58">
        <f t="shared" si="46"/>
        <v>44277</v>
      </c>
      <c r="EM5" s="58">
        <f t="shared" si="46"/>
        <v>44278</v>
      </c>
      <c r="EN5" s="58">
        <f t="shared" si="46"/>
        <v>44279</v>
      </c>
      <c r="EO5" s="58">
        <f t="shared" si="46"/>
        <v>44280</v>
      </c>
      <c r="EP5" s="58">
        <f t="shared" si="46"/>
        <v>44281</v>
      </c>
      <c r="EQ5" s="58">
        <f t="shared" si="46"/>
        <v>44282</v>
      </c>
      <c r="ER5" s="58">
        <f t="shared" si="46"/>
        <v>44283</v>
      </c>
      <c r="ES5" s="58">
        <f t="shared" si="46"/>
        <v>44284</v>
      </c>
      <c r="ET5" s="58">
        <f t="shared" si="46"/>
        <v>44285</v>
      </c>
      <c r="EU5" s="58">
        <f t="shared" si="46"/>
        <v>44286</v>
      </c>
      <c r="EV5" s="58">
        <f t="shared" si="46"/>
        <v>44287</v>
      </c>
      <c r="EW5" s="58">
        <f t="shared" si="46"/>
        <v>44288</v>
      </c>
      <c r="EX5" s="58">
        <f t="shared" si="46"/>
        <v>44289</v>
      </c>
      <c r="EY5" s="58">
        <f t="shared" si="46"/>
        <v>44290</v>
      </c>
      <c r="EZ5" s="58">
        <f t="shared" si="46"/>
        <v>44291</v>
      </c>
      <c r="FA5" s="58">
        <f t="shared" si="46"/>
        <v>44292</v>
      </c>
      <c r="FB5" s="58">
        <f t="shared" si="46"/>
        <v>44293</v>
      </c>
      <c r="FC5" s="58">
        <f t="shared" si="46"/>
        <v>44294</v>
      </c>
      <c r="FD5" s="58">
        <f t="shared" si="46"/>
        <v>44295</v>
      </c>
      <c r="FE5" s="58">
        <f t="shared" si="46"/>
        <v>44296</v>
      </c>
      <c r="FF5" s="58">
        <f t="shared" si="46"/>
        <v>44297</v>
      </c>
      <c r="FG5" s="58">
        <f t="shared" si="46"/>
        <v>44298</v>
      </c>
      <c r="FH5" s="58">
        <f t="shared" si="46"/>
        <v>44299</v>
      </c>
      <c r="FI5" s="58">
        <f t="shared" si="46"/>
        <v>44300</v>
      </c>
      <c r="FJ5" s="58">
        <f t="shared" si="46"/>
        <v>44301</v>
      </c>
      <c r="FK5" s="58">
        <f t="shared" si="46"/>
        <v>44302</v>
      </c>
      <c r="FL5" s="58">
        <f t="shared" si="46"/>
        <v>44303</v>
      </c>
      <c r="FM5" s="58">
        <f t="shared" si="46"/>
        <v>44304</v>
      </c>
      <c r="FN5" s="58">
        <f t="shared" si="46"/>
        <v>44305</v>
      </c>
      <c r="FO5" s="58">
        <f t="shared" si="46"/>
        <v>44306</v>
      </c>
      <c r="FP5" s="58">
        <f t="shared" si="46"/>
        <v>44307</v>
      </c>
      <c r="FQ5" s="58">
        <f t="shared" si="46"/>
        <v>44308</v>
      </c>
      <c r="FR5" s="58">
        <f t="shared" si="46"/>
        <v>44309</v>
      </c>
      <c r="FS5" s="58">
        <f t="shared" si="46"/>
        <v>44310</v>
      </c>
      <c r="FT5" s="58">
        <f t="shared" si="46"/>
        <v>44311</v>
      </c>
      <c r="FU5" s="58">
        <f t="shared" si="46"/>
        <v>44312</v>
      </c>
      <c r="FV5" s="58">
        <f t="shared" si="46"/>
        <v>44313</v>
      </c>
      <c r="FW5" s="58">
        <f t="shared" si="46"/>
        <v>44314</v>
      </c>
      <c r="FX5" s="58">
        <f t="shared" si="46"/>
        <v>44315</v>
      </c>
      <c r="FY5" s="58">
        <f t="shared" si="46"/>
        <v>44316</v>
      </c>
      <c r="FZ5" s="58">
        <f t="shared" si="46"/>
        <v>44317</v>
      </c>
      <c r="GA5" s="58">
        <f t="shared" si="46"/>
        <v>44318</v>
      </c>
      <c r="GB5" s="58">
        <f t="shared" si="46"/>
        <v>44319</v>
      </c>
      <c r="GC5" s="58">
        <f t="shared" si="46"/>
        <v>44320</v>
      </c>
      <c r="GD5" s="58">
        <f t="shared" si="46"/>
        <v>44321</v>
      </c>
      <c r="GE5" s="58">
        <f t="shared" si="46"/>
        <v>44322</v>
      </c>
      <c r="GF5" s="58">
        <f t="shared" si="46"/>
        <v>44323</v>
      </c>
      <c r="GG5" s="58">
        <f t="shared" si="46"/>
        <v>44324</v>
      </c>
      <c r="GH5" s="58">
        <f t="shared" si="46"/>
        <v>44325</v>
      </c>
      <c r="GI5" s="58">
        <f t="shared" si="46"/>
        <v>44326</v>
      </c>
      <c r="GJ5" s="58">
        <f t="shared" si="46"/>
        <v>44327</v>
      </c>
      <c r="GK5" s="58">
        <f t="shared" si="46"/>
        <v>44328</v>
      </c>
      <c r="GL5" s="58">
        <f t="shared" si="46"/>
        <v>44329</v>
      </c>
      <c r="GM5" s="58">
        <f t="shared" si="46"/>
        <v>44330</v>
      </c>
      <c r="GN5" s="58">
        <f t="shared" si="46"/>
        <v>44331</v>
      </c>
      <c r="GO5" s="58">
        <f t="shared" si="46"/>
        <v>44332</v>
      </c>
      <c r="GP5" s="58">
        <f t="shared" si="46"/>
        <v>44333</v>
      </c>
      <c r="GQ5" s="58">
        <f t="shared" si="46"/>
        <v>44334</v>
      </c>
      <c r="GR5" s="58">
        <f t="shared" si="46"/>
        <v>44335</v>
      </c>
      <c r="GS5" s="58">
        <f t="shared" ref="GS5:GY5" si="47">+GR5+1</f>
        <v>44336</v>
      </c>
      <c r="GT5" s="58">
        <f t="shared" si="47"/>
        <v>44337</v>
      </c>
      <c r="GU5" s="58">
        <f t="shared" si="47"/>
        <v>44338</v>
      </c>
      <c r="GV5" s="58">
        <f t="shared" si="47"/>
        <v>44339</v>
      </c>
      <c r="GW5" s="58">
        <f t="shared" si="47"/>
        <v>44340</v>
      </c>
      <c r="GX5" s="58">
        <f t="shared" si="47"/>
        <v>44341</v>
      </c>
      <c r="GY5" s="58">
        <f t="shared" si="47"/>
        <v>44342</v>
      </c>
      <c r="GZ5" s="58">
        <f t="shared" ref="GZ5:IZ5" si="48">+GY5+1</f>
        <v>44343</v>
      </c>
      <c r="HA5" s="58">
        <f t="shared" si="48"/>
        <v>44344</v>
      </c>
      <c r="HB5" s="58">
        <f t="shared" si="48"/>
        <v>44345</v>
      </c>
      <c r="HC5" s="58">
        <f t="shared" si="48"/>
        <v>44346</v>
      </c>
      <c r="HD5" s="58">
        <f t="shared" si="48"/>
        <v>44347</v>
      </c>
      <c r="HE5" s="58">
        <f t="shared" si="48"/>
        <v>44348</v>
      </c>
      <c r="HF5" s="58">
        <f t="shared" si="48"/>
        <v>44349</v>
      </c>
      <c r="HG5" s="58">
        <f t="shared" si="48"/>
        <v>44350</v>
      </c>
      <c r="HH5" s="58">
        <f t="shared" si="48"/>
        <v>44351</v>
      </c>
      <c r="HI5" s="58">
        <f t="shared" si="48"/>
        <v>44352</v>
      </c>
      <c r="HJ5" s="58">
        <f t="shared" si="48"/>
        <v>44353</v>
      </c>
      <c r="HK5" s="58">
        <f t="shared" si="48"/>
        <v>44354</v>
      </c>
      <c r="HL5" s="58">
        <f t="shared" si="48"/>
        <v>44355</v>
      </c>
      <c r="HM5" s="58">
        <f t="shared" si="48"/>
        <v>44356</v>
      </c>
      <c r="HN5" s="58">
        <f t="shared" si="48"/>
        <v>44357</v>
      </c>
      <c r="HO5" s="58">
        <f t="shared" si="48"/>
        <v>44358</v>
      </c>
      <c r="HP5" s="58">
        <f t="shared" si="48"/>
        <v>44359</v>
      </c>
      <c r="HQ5" s="58">
        <f t="shared" si="48"/>
        <v>44360</v>
      </c>
      <c r="HR5" s="58">
        <f t="shared" si="48"/>
        <v>44361</v>
      </c>
      <c r="HS5" s="58">
        <f t="shared" si="48"/>
        <v>44362</v>
      </c>
      <c r="HT5" s="58">
        <f t="shared" si="48"/>
        <v>44363</v>
      </c>
      <c r="HU5" s="58">
        <f t="shared" si="48"/>
        <v>44364</v>
      </c>
      <c r="HV5" s="58">
        <f t="shared" si="48"/>
        <v>44365</v>
      </c>
      <c r="HW5" s="58">
        <f t="shared" si="48"/>
        <v>44366</v>
      </c>
      <c r="HX5" s="58">
        <f t="shared" si="48"/>
        <v>44367</v>
      </c>
      <c r="HY5" s="58">
        <f t="shared" si="48"/>
        <v>44368</v>
      </c>
      <c r="HZ5" s="58">
        <f t="shared" si="48"/>
        <v>44369</v>
      </c>
      <c r="IA5" s="58">
        <f t="shared" si="48"/>
        <v>44370</v>
      </c>
      <c r="IB5" s="58">
        <f t="shared" si="48"/>
        <v>44371</v>
      </c>
      <c r="IC5" s="58">
        <f t="shared" si="48"/>
        <v>44372</v>
      </c>
      <c r="ID5" s="58">
        <f t="shared" si="48"/>
        <v>44373</v>
      </c>
      <c r="IE5" s="58">
        <f t="shared" si="48"/>
        <v>44374</v>
      </c>
      <c r="IF5" s="58">
        <f t="shared" si="48"/>
        <v>44375</v>
      </c>
      <c r="IG5" s="58">
        <f t="shared" si="48"/>
        <v>44376</v>
      </c>
      <c r="IH5" s="58">
        <f t="shared" si="48"/>
        <v>44377</v>
      </c>
      <c r="II5" s="58">
        <f t="shared" si="48"/>
        <v>44378</v>
      </c>
      <c r="IJ5" s="58">
        <f t="shared" si="48"/>
        <v>44379</v>
      </c>
      <c r="IK5" s="58">
        <f t="shared" si="48"/>
        <v>44380</v>
      </c>
      <c r="IL5" s="58">
        <f t="shared" si="48"/>
        <v>44381</v>
      </c>
      <c r="IM5" s="58">
        <f t="shared" si="48"/>
        <v>44382</v>
      </c>
      <c r="IN5" s="58">
        <f t="shared" si="48"/>
        <v>44383</v>
      </c>
      <c r="IO5" s="58">
        <f t="shared" si="48"/>
        <v>44384</v>
      </c>
      <c r="IP5" s="58">
        <f t="shared" si="48"/>
        <v>44385</v>
      </c>
      <c r="IQ5" s="58">
        <f t="shared" si="48"/>
        <v>44386</v>
      </c>
      <c r="IR5" s="58">
        <f t="shared" si="48"/>
        <v>44387</v>
      </c>
      <c r="IS5" s="58">
        <f t="shared" si="48"/>
        <v>44388</v>
      </c>
      <c r="IT5" s="58">
        <f t="shared" si="48"/>
        <v>44389</v>
      </c>
      <c r="IU5" s="58">
        <f t="shared" si="48"/>
        <v>44390</v>
      </c>
      <c r="IV5" s="58">
        <f t="shared" si="48"/>
        <v>44391</v>
      </c>
      <c r="IW5" s="58">
        <f t="shared" si="48"/>
        <v>44392</v>
      </c>
      <c r="IX5" s="58">
        <f t="shared" si="48"/>
        <v>44393</v>
      </c>
      <c r="IY5" s="58">
        <f t="shared" si="48"/>
        <v>44394</v>
      </c>
      <c r="IZ5" s="58">
        <f t="shared" si="48"/>
        <v>44395</v>
      </c>
      <c r="JA5" s="58">
        <f t="shared" ref="JA5:JN5" si="49">+IZ5+1</f>
        <v>44396</v>
      </c>
      <c r="JB5" s="58">
        <f t="shared" si="49"/>
        <v>44397</v>
      </c>
      <c r="JC5" s="58">
        <f t="shared" si="49"/>
        <v>44398</v>
      </c>
      <c r="JD5" s="58">
        <f t="shared" si="49"/>
        <v>44399</v>
      </c>
      <c r="JE5" s="58">
        <f t="shared" si="49"/>
        <v>44400</v>
      </c>
      <c r="JF5" s="58">
        <f t="shared" si="49"/>
        <v>44401</v>
      </c>
      <c r="JG5" s="58">
        <f t="shared" si="49"/>
        <v>44402</v>
      </c>
      <c r="JH5" s="58">
        <f t="shared" si="49"/>
        <v>44403</v>
      </c>
      <c r="JI5" s="58">
        <f t="shared" si="49"/>
        <v>44404</v>
      </c>
      <c r="JJ5" s="58">
        <f t="shared" si="49"/>
        <v>44405</v>
      </c>
      <c r="JK5" s="58">
        <f t="shared" si="49"/>
        <v>44406</v>
      </c>
      <c r="JL5" s="58">
        <f t="shared" si="49"/>
        <v>44407</v>
      </c>
      <c r="JM5" s="58">
        <f t="shared" si="49"/>
        <v>44408</v>
      </c>
      <c r="JN5" s="58">
        <f t="shared" si="49"/>
        <v>44409</v>
      </c>
      <c r="JO5" s="58">
        <f t="shared" ref="JO5" si="50">+JN5+1</f>
        <v>44410</v>
      </c>
      <c r="JP5" s="58">
        <f t="shared" ref="JP5" si="51">+JO5+1</f>
        <v>44411</v>
      </c>
      <c r="JQ5" s="58">
        <f t="shared" ref="JQ5" si="52">+JP5+1</f>
        <v>44412</v>
      </c>
      <c r="JR5" s="58">
        <f t="shared" ref="JR5" si="53">+JQ5+1</f>
        <v>44413</v>
      </c>
      <c r="JS5" s="58">
        <f t="shared" ref="JS5" si="54">+JR5+1</f>
        <v>44414</v>
      </c>
      <c r="JT5" s="58">
        <f t="shared" ref="JT5" si="55">+JS5+1</f>
        <v>44415</v>
      </c>
      <c r="JU5" s="58">
        <f t="shared" ref="JU5" si="56">+JT5+1</f>
        <v>44416</v>
      </c>
      <c r="JV5" s="58">
        <f t="shared" ref="JV5" si="57">+JU5+1</f>
        <v>44417</v>
      </c>
      <c r="JW5" s="58">
        <f t="shared" ref="JW5" si="58">+JV5+1</f>
        <v>44418</v>
      </c>
      <c r="JX5" s="58">
        <f t="shared" ref="JX5" si="59">+JW5+1</f>
        <v>44419</v>
      </c>
      <c r="JY5" s="58">
        <f t="shared" ref="JY5" si="60">+JX5+1</f>
        <v>44420</v>
      </c>
      <c r="JZ5" s="58">
        <f t="shared" ref="JZ5" si="61">+JY5+1</f>
        <v>44421</v>
      </c>
      <c r="KA5" s="58">
        <f t="shared" ref="KA5" si="62">+JZ5+1</f>
        <v>44422</v>
      </c>
      <c r="KB5" s="58">
        <f t="shared" ref="KB5" si="63">+KA5+1</f>
        <v>44423</v>
      </c>
      <c r="KC5" s="58">
        <f t="shared" ref="KC5" si="64">+KB5+1</f>
        <v>44424</v>
      </c>
      <c r="KD5" s="58">
        <f t="shared" ref="KD5" si="65">+KC5+1</f>
        <v>44425</v>
      </c>
      <c r="KE5" s="58">
        <f t="shared" ref="KE5" si="66">+KD5+1</f>
        <v>44426</v>
      </c>
      <c r="KF5" s="58">
        <f t="shared" ref="KF5" si="67">+KE5+1</f>
        <v>44427</v>
      </c>
      <c r="KG5" s="58">
        <f t="shared" ref="KG5" si="68">+KF5+1</f>
        <v>44428</v>
      </c>
      <c r="KH5" s="58">
        <f t="shared" ref="KH5" si="69">+KG5+1</f>
        <v>44429</v>
      </c>
      <c r="KI5" s="58">
        <f t="shared" ref="KI5" si="70">+KH5+1</f>
        <v>44430</v>
      </c>
      <c r="KJ5" s="58">
        <f t="shared" ref="KJ5" si="71">+KI5+1</f>
        <v>44431</v>
      </c>
      <c r="KK5" s="58">
        <f t="shared" ref="KK5" si="72">+KJ5+1</f>
        <v>44432</v>
      </c>
      <c r="KL5" s="58">
        <f t="shared" ref="KL5" si="73">+KK5+1</f>
        <v>44433</v>
      </c>
      <c r="KM5" s="58">
        <f t="shared" ref="KM5" si="74">+KL5+1</f>
        <v>44434</v>
      </c>
      <c r="KN5" s="58">
        <f t="shared" ref="KN5" si="75">+KM5+1</f>
        <v>44435</v>
      </c>
      <c r="KO5" s="58">
        <f t="shared" ref="KO5" si="76">+KN5+1</f>
        <v>44436</v>
      </c>
      <c r="KP5" s="58">
        <f t="shared" ref="KP5" si="77">+KO5+1</f>
        <v>44437</v>
      </c>
      <c r="KQ5" s="58">
        <f t="shared" ref="KQ5" si="78">+KP5+1</f>
        <v>44438</v>
      </c>
      <c r="KR5" s="58">
        <f t="shared" ref="KR5" si="79">+KQ5+1</f>
        <v>44439</v>
      </c>
      <c r="KS5" s="58">
        <f t="shared" ref="KS5" si="80">+KR5+1</f>
        <v>44440</v>
      </c>
      <c r="KT5" s="58">
        <f t="shared" ref="KT5" si="81">+KS5+1</f>
        <v>44441</v>
      </c>
      <c r="KU5" s="58">
        <f t="shared" ref="KU5" si="82">+KT5+1</f>
        <v>44442</v>
      </c>
      <c r="KV5" s="58">
        <f t="shared" ref="KV5" si="83">+KU5+1</f>
        <v>44443</v>
      </c>
      <c r="KW5" s="58">
        <f t="shared" ref="KW5:KX5" si="84">+KV5+1</f>
        <v>44444</v>
      </c>
      <c r="KX5" s="58">
        <f t="shared" si="84"/>
        <v>44445</v>
      </c>
      <c r="KY5" s="58">
        <f t="shared" ref="KY5" si="85">+KX5+1</f>
        <v>44446</v>
      </c>
      <c r="KZ5" s="58">
        <f t="shared" ref="KZ5" si="86">+KY5+1</f>
        <v>44447</v>
      </c>
      <c r="LA5" s="58">
        <f t="shared" ref="LA5" si="87">+KZ5+1</f>
        <v>44448</v>
      </c>
      <c r="LB5" s="58">
        <f t="shared" ref="LB5" si="88">+LA5+1</f>
        <v>44449</v>
      </c>
      <c r="LC5" s="58">
        <f t="shared" ref="LC5" si="89">+LB5+1</f>
        <v>44450</v>
      </c>
      <c r="LD5" s="58">
        <f t="shared" ref="LD5" si="90">+LC5+1</f>
        <v>44451</v>
      </c>
      <c r="LE5" s="58">
        <f t="shared" ref="LE5" si="91">+LD5+1</f>
        <v>44452</v>
      </c>
      <c r="LF5" s="58">
        <f t="shared" ref="LF5" si="92">+LE5+1</f>
        <v>44453</v>
      </c>
      <c r="LG5" s="58">
        <f t="shared" ref="LG5" si="93">+LF5+1</f>
        <v>44454</v>
      </c>
      <c r="LH5" s="58">
        <f t="shared" ref="LH5" si="94">+LG5+1</f>
        <v>44455</v>
      </c>
      <c r="LI5" s="58">
        <f t="shared" ref="LI5" si="95">+LH5+1</f>
        <v>44456</v>
      </c>
      <c r="LJ5" s="58">
        <f t="shared" ref="LJ5" si="96">+LI5+1</f>
        <v>44457</v>
      </c>
      <c r="LK5" s="58">
        <f t="shared" ref="LK5" si="97">+LJ5+1</f>
        <v>44458</v>
      </c>
      <c r="LL5" s="58">
        <f t="shared" ref="LL5" si="98">+LK5+1</f>
        <v>44459</v>
      </c>
      <c r="LM5" s="58">
        <f t="shared" ref="LM5" si="99">+LL5+1</f>
        <v>44460</v>
      </c>
      <c r="LN5" s="58">
        <f t="shared" ref="LN5" si="100">+LM5+1</f>
        <v>44461</v>
      </c>
      <c r="LO5" s="58">
        <f t="shared" ref="LO5" si="101">+LN5+1</f>
        <v>44462</v>
      </c>
      <c r="LP5" s="58">
        <f t="shared" ref="LP5" si="102">+LO5+1</f>
        <v>44463</v>
      </c>
      <c r="LQ5" s="58">
        <f t="shared" ref="LQ5" si="103">+LP5+1</f>
        <v>44464</v>
      </c>
      <c r="LR5" s="58">
        <f t="shared" ref="LR5" si="104">+LQ5+1</f>
        <v>44465</v>
      </c>
      <c r="LS5" s="58">
        <f t="shared" ref="LS5" si="105">+LR5+1</f>
        <v>44466</v>
      </c>
      <c r="LT5" s="58">
        <f t="shared" ref="LT5" si="106">+LS5+1</f>
        <v>44467</v>
      </c>
      <c r="LU5" s="58">
        <f t="shared" ref="LU5" si="107">+LT5+1</f>
        <v>44468</v>
      </c>
      <c r="LV5" s="58">
        <f t="shared" ref="LV5" si="108">+LU5+1</f>
        <v>44469</v>
      </c>
      <c r="LW5" s="58">
        <f t="shared" ref="LW5" si="109">+LV5+1</f>
        <v>44470</v>
      </c>
      <c r="LX5" s="58">
        <f t="shared" ref="LX5" si="110">+LW5+1</f>
        <v>44471</v>
      </c>
      <c r="LY5" s="58">
        <f t="shared" ref="LY5" si="111">+LX5+1</f>
        <v>44472</v>
      </c>
      <c r="LZ5" s="58">
        <f t="shared" ref="LZ5" si="112">+LY5+1</f>
        <v>44473</v>
      </c>
      <c r="MA5" s="58">
        <f t="shared" ref="MA5" si="113">+LZ5+1</f>
        <v>44474</v>
      </c>
      <c r="MB5" s="58">
        <f t="shared" ref="MB5" si="114">+MA5+1</f>
        <v>44475</v>
      </c>
      <c r="MC5" s="58">
        <f t="shared" ref="MC5" si="115">+MB5+1</f>
        <v>44476</v>
      </c>
      <c r="MD5" s="58">
        <f t="shared" ref="MD5" si="116">+MC5+1</f>
        <v>44477</v>
      </c>
      <c r="ME5" s="58">
        <f t="shared" ref="ME5" si="117">+MD5+1</f>
        <v>44478</v>
      </c>
      <c r="MF5" s="58">
        <f t="shared" ref="MF5" si="118">+ME5+1</f>
        <v>44479</v>
      </c>
      <c r="MG5" s="58">
        <f t="shared" ref="MG5" si="119">+MF5+1</f>
        <v>44480</v>
      </c>
      <c r="MH5" s="58">
        <f t="shared" ref="MH5" si="120">+MG5+1</f>
        <v>44481</v>
      </c>
      <c r="MI5" s="58">
        <f t="shared" ref="MI5" si="121">+MH5+1</f>
        <v>44482</v>
      </c>
      <c r="MJ5" s="58">
        <f t="shared" ref="MJ5" si="122">+MI5+1</f>
        <v>44483</v>
      </c>
      <c r="MK5" s="58">
        <f t="shared" ref="MK5" si="123">+MJ5+1</f>
        <v>44484</v>
      </c>
      <c r="ML5" s="58">
        <f t="shared" ref="ML5" si="124">+MK5+1</f>
        <v>44485</v>
      </c>
      <c r="MM5" s="58">
        <f t="shared" ref="MM5" si="125">+ML5+1</f>
        <v>44486</v>
      </c>
      <c r="MN5" s="58">
        <f t="shared" ref="MN5" si="126">+MM5+1</f>
        <v>44487</v>
      </c>
      <c r="MO5" s="58">
        <f t="shared" ref="MO5" si="127">+MN5+1</f>
        <v>44488</v>
      </c>
      <c r="MP5" s="58">
        <f t="shared" ref="MP5" si="128">+MO5+1</f>
        <v>44489</v>
      </c>
      <c r="MQ5" s="58">
        <f t="shared" ref="MQ5" si="129">+MP5+1</f>
        <v>44490</v>
      </c>
      <c r="MR5" s="58">
        <f t="shared" ref="MR5" si="130">+MQ5+1</f>
        <v>44491</v>
      </c>
      <c r="MS5" s="58">
        <f t="shared" ref="MS5" si="131">+MR5+1</f>
        <v>44492</v>
      </c>
      <c r="MT5" s="58">
        <f t="shared" ref="MT5" si="132">+MS5+1</f>
        <v>44493</v>
      </c>
      <c r="MU5" s="58">
        <f t="shared" ref="MU5" si="133">+MT5+1</f>
        <v>44494</v>
      </c>
      <c r="MV5" s="58">
        <f t="shared" ref="MV5" si="134">+MU5+1</f>
        <v>44495</v>
      </c>
      <c r="MW5" s="58">
        <f t="shared" ref="MW5" si="135">+MV5+1</f>
        <v>44496</v>
      </c>
      <c r="MX5" s="58">
        <f t="shared" ref="MX5" si="136">+MW5+1</f>
        <v>44497</v>
      </c>
      <c r="MY5" s="58">
        <f t="shared" ref="MY5:MZ5" si="137">+MX5+1</f>
        <v>44498</v>
      </c>
      <c r="MZ5" s="58">
        <f t="shared" si="137"/>
        <v>44499</v>
      </c>
      <c r="NA5" s="58">
        <f t="shared" ref="NA5" si="138">+MZ5+1</f>
        <v>44500</v>
      </c>
      <c r="NB5" s="58">
        <f t="shared" ref="NB5" si="139">+NA5+1</f>
        <v>44501</v>
      </c>
      <c r="NC5" s="58">
        <f t="shared" ref="NC5" si="140">+NB5+1</f>
        <v>44502</v>
      </c>
      <c r="ND5" s="58">
        <f t="shared" ref="ND5" si="141">+NC5+1</f>
        <v>44503</v>
      </c>
      <c r="NE5" s="58">
        <f t="shared" ref="NE5" si="142">+ND5+1</f>
        <v>44504</v>
      </c>
      <c r="NF5" s="58">
        <f t="shared" ref="NF5" si="143">+NE5+1</f>
        <v>44505</v>
      </c>
      <c r="NG5" s="58">
        <f t="shared" ref="NG5" si="144">+NF5+1</f>
        <v>44506</v>
      </c>
      <c r="NH5" s="58">
        <f t="shared" ref="NH5" si="145">+NG5+1</f>
        <v>44507</v>
      </c>
      <c r="NI5" s="58">
        <f t="shared" ref="NI5" si="146">+NH5+1</f>
        <v>44508</v>
      </c>
      <c r="NJ5" s="58">
        <f t="shared" ref="NJ5" si="147">+NI5+1</f>
        <v>44509</v>
      </c>
      <c r="NK5" s="58">
        <f t="shared" ref="NK5" si="148">+NJ5+1</f>
        <v>44510</v>
      </c>
      <c r="NL5" s="58">
        <f t="shared" ref="NL5" si="149">+NK5+1</f>
        <v>44511</v>
      </c>
      <c r="NM5" s="58">
        <f t="shared" ref="NM5" si="150">+NL5+1</f>
        <v>44512</v>
      </c>
      <c r="NN5" s="58">
        <f t="shared" ref="NN5" si="151">+NM5+1</f>
        <v>44513</v>
      </c>
      <c r="NO5" s="58">
        <f t="shared" ref="NO5" si="152">+NN5+1</f>
        <v>44514</v>
      </c>
      <c r="NP5" s="58">
        <f t="shared" ref="NP5:NQ5" si="153">+NO5+1</f>
        <v>44515</v>
      </c>
      <c r="NQ5" s="58">
        <f t="shared" si="153"/>
        <v>44516</v>
      </c>
      <c r="NR5" s="58">
        <f t="shared" ref="NR5" si="154">+NQ5+1</f>
        <v>44517</v>
      </c>
      <c r="NS5" s="58">
        <f t="shared" ref="NS5" si="155">+NR5+1</f>
        <v>44518</v>
      </c>
      <c r="NT5" s="58">
        <f t="shared" ref="NT5" si="156">+NS5+1</f>
        <v>44519</v>
      </c>
      <c r="NU5" s="58">
        <f t="shared" ref="NU5" si="157">+NT5+1</f>
        <v>44520</v>
      </c>
      <c r="NV5" s="58">
        <f t="shared" ref="NV5" si="158">+NU5+1</f>
        <v>44521</v>
      </c>
      <c r="NW5" s="58">
        <f t="shared" ref="NW5" si="159">+NV5+1</f>
        <v>44522</v>
      </c>
      <c r="NX5" s="58">
        <f t="shared" ref="NX5" si="160">+NW5+1</f>
        <v>44523</v>
      </c>
      <c r="NY5" s="58">
        <f t="shared" ref="NY5" si="161">+NX5+1</f>
        <v>44524</v>
      </c>
      <c r="NZ5" s="58">
        <f t="shared" ref="NZ5" si="162">+NY5+1</f>
        <v>44525</v>
      </c>
      <c r="OA5" s="58">
        <f t="shared" ref="OA5" si="163">+NZ5+1</f>
        <v>44526</v>
      </c>
      <c r="OB5" s="58">
        <f t="shared" ref="OB5" si="164">+OA5+1</f>
        <v>44527</v>
      </c>
      <c r="OC5" s="58">
        <f t="shared" ref="OC5" si="165">+OB5+1</f>
        <v>44528</v>
      </c>
      <c r="OD5" s="58">
        <f t="shared" ref="OD5" si="166">+OC5+1</f>
        <v>44529</v>
      </c>
      <c r="OE5" s="58">
        <f t="shared" ref="OE5:OF5" si="167">+OD5+1</f>
        <v>44530</v>
      </c>
      <c r="OF5" s="58">
        <f t="shared" si="167"/>
        <v>44531</v>
      </c>
      <c r="OG5" s="58">
        <f t="shared" ref="OG5" si="168">+OF5+1</f>
        <v>44532</v>
      </c>
      <c r="OH5" s="58">
        <f t="shared" ref="OH5" si="169">+OG5+1</f>
        <v>44533</v>
      </c>
      <c r="OI5" s="58">
        <f t="shared" ref="OI5" si="170">+OH5+1</f>
        <v>44534</v>
      </c>
      <c r="OJ5" s="58">
        <f t="shared" ref="OJ5" si="171">+OI5+1</f>
        <v>44535</v>
      </c>
      <c r="OK5" s="58">
        <f t="shared" ref="OK5" si="172">+OJ5+1</f>
        <v>44536</v>
      </c>
      <c r="OL5" s="58">
        <f t="shared" ref="OL5" si="173">+OK5+1</f>
        <v>44537</v>
      </c>
      <c r="OM5" s="58">
        <f t="shared" ref="OM5" si="174">+OL5+1</f>
        <v>44538</v>
      </c>
      <c r="ON5" s="58">
        <f t="shared" ref="ON5" si="175">+OM5+1</f>
        <v>44539</v>
      </c>
      <c r="OO5" s="58">
        <f t="shared" ref="OO5" si="176">+ON5+1</f>
        <v>44540</v>
      </c>
      <c r="OP5" s="58">
        <f t="shared" ref="OP5" si="177">+OO5+1</f>
        <v>44541</v>
      </c>
      <c r="OQ5" s="58">
        <f t="shared" ref="OQ5" si="178">+OP5+1</f>
        <v>44542</v>
      </c>
    </row>
    <row r="6" spans="1:407" ht="30" customHeight="1" thickBot="1" x14ac:dyDescent="0.3">
      <c r="A6" s="23" t="s">
        <v>4</v>
      </c>
      <c r="B6" s="7" t="s">
        <v>13</v>
      </c>
      <c r="C6" s="8" t="s">
        <v>17</v>
      </c>
      <c r="D6" s="8" t="s">
        <v>18</v>
      </c>
      <c r="E6" s="8" t="s">
        <v>19</v>
      </c>
      <c r="F6" s="8" t="s">
        <v>20</v>
      </c>
      <c r="G6" s="8"/>
      <c r="H6" s="8" t="s">
        <v>21</v>
      </c>
      <c r="I6" s="9" t="str">
        <f t="shared" ref="I6" si="179">LEFT(TEXT(I5,"ddd"),1)</f>
        <v>l</v>
      </c>
      <c r="J6" s="9" t="str">
        <f t="shared" ref="J6:AR6" si="180">LEFT(TEXT(J5,"ddd"),1)</f>
        <v>m</v>
      </c>
      <c r="K6" s="9" t="str">
        <f t="shared" si="180"/>
        <v>m</v>
      </c>
      <c r="L6" s="9" t="str">
        <f t="shared" si="180"/>
        <v>j</v>
      </c>
      <c r="M6" s="9" t="str">
        <f t="shared" si="180"/>
        <v>v</v>
      </c>
      <c r="N6" s="9" t="str">
        <f t="shared" si="180"/>
        <v>s</v>
      </c>
      <c r="O6" s="9" t="str">
        <f t="shared" si="180"/>
        <v>d</v>
      </c>
      <c r="P6" s="9" t="str">
        <f t="shared" si="180"/>
        <v>l</v>
      </c>
      <c r="Q6" s="9" t="str">
        <f t="shared" si="180"/>
        <v>m</v>
      </c>
      <c r="R6" s="9" t="str">
        <f t="shared" si="180"/>
        <v>m</v>
      </c>
      <c r="S6" s="9" t="str">
        <f t="shared" si="180"/>
        <v>j</v>
      </c>
      <c r="T6" s="9" t="str">
        <f t="shared" si="180"/>
        <v>v</v>
      </c>
      <c r="U6" s="9" t="str">
        <f t="shared" si="180"/>
        <v>s</v>
      </c>
      <c r="V6" s="9" t="str">
        <f t="shared" si="180"/>
        <v>d</v>
      </c>
      <c r="W6" s="9" t="str">
        <f t="shared" si="180"/>
        <v>l</v>
      </c>
      <c r="X6" s="9" t="str">
        <f t="shared" si="180"/>
        <v>m</v>
      </c>
      <c r="Y6" s="9" t="str">
        <f t="shared" si="180"/>
        <v>m</v>
      </c>
      <c r="Z6" s="9" t="str">
        <f t="shared" si="180"/>
        <v>j</v>
      </c>
      <c r="AA6" s="9" t="str">
        <f t="shared" si="180"/>
        <v>v</v>
      </c>
      <c r="AB6" s="9" t="str">
        <f t="shared" si="180"/>
        <v>s</v>
      </c>
      <c r="AC6" s="9" t="str">
        <f t="shared" si="180"/>
        <v>d</v>
      </c>
      <c r="AD6" s="9" t="str">
        <f t="shared" si="180"/>
        <v>l</v>
      </c>
      <c r="AE6" s="9" t="str">
        <f t="shared" si="180"/>
        <v>m</v>
      </c>
      <c r="AF6" s="9" t="str">
        <f t="shared" si="180"/>
        <v>m</v>
      </c>
      <c r="AG6" s="9" t="str">
        <f t="shared" si="180"/>
        <v>j</v>
      </c>
      <c r="AH6" s="9" t="str">
        <f t="shared" si="180"/>
        <v>v</v>
      </c>
      <c r="AI6" s="9" t="str">
        <f t="shared" si="180"/>
        <v>s</v>
      </c>
      <c r="AJ6" s="9" t="str">
        <f t="shared" si="180"/>
        <v>d</v>
      </c>
      <c r="AK6" s="9" t="str">
        <f t="shared" si="180"/>
        <v>l</v>
      </c>
      <c r="AL6" s="9" t="str">
        <f t="shared" si="180"/>
        <v>m</v>
      </c>
      <c r="AM6" s="9" t="str">
        <f t="shared" si="180"/>
        <v>m</v>
      </c>
      <c r="AN6" s="9" t="str">
        <f t="shared" si="180"/>
        <v>j</v>
      </c>
      <c r="AO6" s="9" t="str">
        <f t="shared" si="180"/>
        <v>v</v>
      </c>
      <c r="AP6" s="9" t="str">
        <f t="shared" si="180"/>
        <v>s</v>
      </c>
      <c r="AQ6" s="9" t="str">
        <f t="shared" si="180"/>
        <v>d</v>
      </c>
      <c r="AR6" s="9" t="str">
        <f t="shared" si="180"/>
        <v>l</v>
      </c>
      <c r="AS6" s="9" t="str">
        <f t="shared" ref="AS6:BL6" si="181">LEFT(TEXT(AS5,"ddd"),1)</f>
        <v>m</v>
      </c>
      <c r="AT6" s="9" t="str">
        <f t="shared" si="181"/>
        <v>m</v>
      </c>
      <c r="AU6" s="9" t="str">
        <f t="shared" si="181"/>
        <v>j</v>
      </c>
      <c r="AV6" s="9" t="str">
        <f t="shared" si="181"/>
        <v>v</v>
      </c>
      <c r="AW6" s="9" t="str">
        <f t="shared" si="181"/>
        <v>s</v>
      </c>
      <c r="AX6" s="9" t="str">
        <f t="shared" si="181"/>
        <v>d</v>
      </c>
      <c r="AY6" s="9" t="str">
        <f t="shared" si="181"/>
        <v>l</v>
      </c>
      <c r="AZ6" s="9" t="str">
        <f t="shared" si="181"/>
        <v>m</v>
      </c>
      <c r="BA6" s="9" t="str">
        <f t="shared" si="181"/>
        <v>m</v>
      </c>
      <c r="BB6" s="9" t="str">
        <f t="shared" si="181"/>
        <v>j</v>
      </c>
      <c r="BC6" s="9" t="str">
        <f t="shared" si="181"/>
        <v>v</v>
      </c>
      <c r="BD6" s="9" t="str">
        <f t="shared" si="181"/>
        <v>s</v>
      </c>
      <c r="BE6" s="9" t="str">
        <f t="shared" si="181"/>
        <v>d</v>
      </c>
      <c r="BF6" s="9" t="str">
        <f t="shared" si="181"/>
        <v>l</v>
      </c>
      <c r="BG6" s="9" t="str">
        <f t="shared" si="181"/>
        <v>m</v>
      </c>
      <c r="BH6" s="9" t="str">
        <f t="shared" si="181"/>
        <v>m</v>
      </c>
      <c r="BI6" s="9" t="str">
        <f t="shared" si="181"/>
        <v>j</v>
      </c>
      <c r="BJ6" s="9" t="str">
        <f t="shared" si="181"/>
        <v>v</v>
      </c>
      <c r="BK6" s="9" t="str">
        <f t="shared" si="181"/>
        <v>s</v>
      </c>
      <c r="BL6" s="9" t="str">
        <f t="shared" si="181"/>
        <v>d</v>
      </c>
      <c r="BM6" s="9" t="str">
        <f t="shared" ref="BM6:DY6" si="182">LEFT(TEXT(BM5,"ddd"),1)</f>
        <v>l</v>
      </c>
      <c r="BN6" s="9" t="str">
        <f t="shared" si="182"/>
        <v>m</v>
      </c>
      <c r="BO6" s="9" t="str">
        <f t="shared" si="182"/>
        <v>m</v>
      </c>
      <c r="BP6" s="9" t="str">
        <f t="shared" si="182"/>
        <v>j</v>
      </c>
      <c r="BQ6" s="9" t="str">
        <f t="shared" si="182"/>
        <v>v</v>
      </c>
      <c r="BR6" s="9" t="str">
        <f t="shared" si="182"/>
        <v>s</v>
      </c>
      <c r="BS6" s="9" t="str">
        <f t="shared" si="182"/>
        <v>d</v>
      </c>
      <c r="BT6" s="9" t="str">
        <f t="shared" si="182"/>
        <v>l</v>
      </c>
      <c r="BU6" s="9" t="str">
        <f t="shared" si="182"/>
        <v>m</v>
      </c>
      <c r="BV6" s="9" t="str">
        <f t="shared" si="182"/>
        <v>m</v>
      </c>
      <c r="BW6" s="9" t="str">
        <f t="shared" si="182"/>
        <v>j</v>
      </c>
      <c r="BX6" s="9" t="str">
        <f t="shared" si="182"/>
        <v>v</v>
      </c>
      <c r="BY6" s="9" t="str">
        <f t="shared" si="182"/>
        <v>s</v>
      </c>
      <c r="BZ6" s="9" t="str">
        <f t="shared" si="182"/>
        <v>d</v>
      </c>
      <c r="CA6" s="9" t="str">
        <f t="shared" si="182"/>
        <v>l</v>
      </c>
      <c r="CB6" s="9" t="str">
        <f t="shared" si="182"/>
        <v>m</v>
      </c>
      <c r="CC6" s="9" t="str">
        <f t="shared" si="182"/>
        <v>m</v>
      </c>
      <c r="CD6" s="9" t="str">
        <f t="shared" si="182"/>
        <v>j</v>
      </c>
      <c r="CE6" s="9" t="str">
        <f t="shared" si="182"/>
        <v>v</v>
      </c>
      <c r="CF6" s="9" t="str">
        <f t="shared" si="182"/>
        <v>s</v>
      </c>
      <c r="CG6" s="9" t="str">
        <f t="shared" si="182"/>
        <v>d</v>
      </c>
      <c r="CH6" s="9" t="str">
        <f t="shared" si="182"/>
        <v>l</v>
      </c>
      <c r="CI6" s="9" t="str">
        <f t="shared" si="182"/>
        <v>m</v>
      </c>
      <c r="CJ6" s="9" t="str">
        <f t="shared" si="182"/>
        <v>m</v>
      </c>
      <c r="CK6" s="9" t="str">
        <f t="shared" si="182"/>
        <v>j</v>
      </c>
      <c r="CL6" s="9" t="str">
        <f t="shared" si="182"/>
        <v>v</v>
      </c>
      <c r="CM6" s="9" t="str">
        <f t="shared" si="182"/>
        <v>s</v>
      </c>
      <c r="CN6" s="9" t="str">
        <f t="shared" si="182"/>
        <v>d</v>
      </c>
      <c r="CO6" s="9" t="str">
        <f t="shared" si="182"/>
        <v>l</v>
      </c>
      <c r="CP6" s="9" t="str">
        <f t="shared" si="182"/>
        <v>m</v>
      </c>
      <c r="CQ6" s="9" t="str">
        <f t="shared" si="182"/>
        <v>m</v>
      </c>
      <c r="CR6" s="9" t="str">
        <f t="shared" si="182"/>
        <v>j</v>
      </c>
      <c r="CS6" s="9" t="str">
        <f t="shared" si="182"/>
        <v>v</v>
      </c>
      <c r="CT6" s="9" t="str">
        <f t="shared" si="182"/>
        <v>s</v>
      </c>
      <c r="CU6" s="9" t="str">
        <f t="shared" si="182"/>
        <v>d</v>
      </c>
      <c r="CV6" s="9" t="str">
        <f t="shared" si="182"/>
        <v>l</v>
      </c>
      <c r="CW6" s="9" t="str">
        <f t="shared" si="182"/>
        <v>m</v>
      </c>
      <c r="CX6" s="9" t="str">
        <f t="shared" si="182"/>
        <v>m</v>
      </c>
      <c r="CY6" s="9" t="str">
        <f t="shared" si="182"/>
        <v>j</v>
      </c>
      <c r="CZ6" s="9" t="str">
        <f t="shared" si="182"/>
        <v>v</v>
      </c>
      <c r="DA6" s="9" t="str">
        <f t="shared" si="182"/>
        <v>s</v>
      </c>
      <c r="DB6" s="9" t="str">
        <f t="shared" si="182"/>
        <v>d</v>
      </c>
      <c r="DC6" s="9" t="str">
        <f t="shared" si="182"/>
        <v>l</v>
      </c>
      <c r="DD6" s="9" t="str">
        <f t="shared" si="182"/>
        <v>m</v>
      </c>
      <c r="DE6" s="9" t="str">
        <f t="shared" si="182"/>
        <v>m</v>
      </c>
      <c r="DF6" s="9" t="str">
        <f t="shared" si="182"/>
        <v>j</v>
      </c>
      <c r="DG6" s="9" t="str">
        <f t="shared" si="182"/>
        <v>v</v>
      </c>
      <c r="DH6" s="9" t="str">
        <f t="shared" si="182"/>
        <v>s</v>
      </c>
      <c r="DI6" s="9" t="str">
        <f t="shared" si="182"/>
        <v>d</v>
      </c>
      <c r="DJ6" s="9" t="str">
        <f t="shared" si="182"/>
        <v>l</v>
      </c>
      <c r="DK6" s="9" t="str">
        <f t="shared" si="182"/>
        <v>m</v>
      </c>
      <c r="DL6" s="9" t="str">
        <f t="shared" si="182"/>
        <v>m</v>
      </c>
      <c r="DM6" s="9" t="str">
        <f t="shared" si="182"/>
        <v>j</v>
      </c>
      <c r="DN6" s="9" t="str">
        <f t="shared" si="182"/>
        <v>v</v>
      </c>
      <c r="DO6" s="9" t="str">
        <f t="shared" si="182"/>
        <v>s</v>
      </c>
      <c r="DP6" s="9" t="str">
        <f t="shared" si="182"/>
        <v>d</v>
      </c>
      <c r="DQ6" s="9" t="str">
        <f t="shared" si="182"/>
        <v>l</v>
      </c>
      <c r="DR6" s="9" t="str">
        <f t="shared" si="182"/>
        <v>m</v>
      </c>
      <c r="DS6" s="9" t="str">
        <f t="shared" si="182"/>
        <v>m</v>
      </c>
      <c r="DT6" s="9" t="str">
        <f t="shared" si="182"/>
        <v>j</v>
      </c>
      <c r="DU6" s="9" t="str">
        <f t="shared" si="182"/>
        <v>v</v>
      </c>
      <c r="DV6" s="9" t="str">
        <f t="shared" si="182"/>
        <v>s</v>
      </c>
      <c r="DW6" s="9" t="str">
        <f t="shared" si="182"/>
        <v>d</v>
      </c>
      <c r="DX6" s="9" t="str">
        <f t="shared" si="182"/>
        <v>l</v>
      </c>
      <c r="DY6" s="9" t="str">
        <f t="shared" si="182"/>
        <v>m</v>
      </c>
      <c r="DZ6" s="9" t="str">
        <f t="shared" ref="DZ6:GK6" si="183">LEFT(TEXT(DZ5,"ddd"),1)</f>
        <v>m</v>
      </c>
      <c r="EA6" s="9" t="str">
        <f t="shared" si="183"/>
        <v>j</v>
      </c>
      <c r="EB6" s="9" t="str">
        <f t="shared" si="183"/>
        <v>v</v>
      </c>
      <c r="EC6" s="9" t="str">
        <f t="shared" si="183"/>
        <v>s</v>
      </c>
      <c r="ED6" s="9" t="str">
        <f t="shared" si="183"/>
        <v>d</v>
      </c>
      <c r="EE6" s="9" t="str">
        <f t="shared" si="183"/>
        <v>l</v>
      </c>
      <c r="EF6" s="9" t="str">
        <f t="shared" si="183"/>
        <v>m</v>
      </c>
      <c r="EG6" s="9" t="str">
        <f t="shared" si="183"/>
        <v>m</v>
      </c>
      <c r="EH6" s="9" t="str">
        <f t="shared" si="183"/>
        <v>j</v>
      </c>
      <c r="EI6" s="9" t="str">
        <f t="shared" si="183"/>
        <v>v</v>
      </c>
      <c r="EJ6" s="9" t="str">
        <f t="shared" si="183"/>
        <v>s</v>
      </c>
      <c r="EK6" s="9" t="str">
        <f t="shared" si="183"/>
        <v>d</v>
      </c>
      <c r="EL6" s="9" t="str">
        <f t="shared" si="183"/>
        <v>l</v>
      </c>
      <c r="EM6" s="9" t="str">
        <f t="shared" si="183"/>
        <v>m</v>
      </c>
      <c r="EN6" s="9" t="str">
        <f t="shared" si="183"/>
        <v>m</v>
      </c>
      <c r="EO6" s="9" t="str">
        <f t="shared" si="183"/>
        <v>j</v>
      </c>
      <c r="EP6" s="9" t="str">
        <f t="shared" si="183"/>
        <v>v</v>
      </c>
      <c r="EQ6" s="9" t="str">
        <f t="shared" si="183"/>
        <v>s</v>
      </c>
      <c r="ER6" s="9" t="str">
        <f t="shared" si="183"/>
        <v>d</v>
      </c>
      <c r="ES6" s="9" t="str">
        <f t="shared" si="183"/>
        <v>l</v>
      </c>
      <c r="ET6" s="9" t="str">
        <f t="shared" si="183"/>
        <v>m</v>
      </c>
      <c r="EU6" s="9" t="str">
        <f t="shared" si="183"/>
        <v>m</v>
      </c>
      <c r="EV6" s="9" t="str">
        <f t="shared" si="183"/>
        <v>j</v>
      </c>
      <c r="EW6" s="9" t="str">
        <f t="shared" si="183"/>
        <v>v</v>
      </c>
      <c r="EX6" s="9" t="str">
        <f t="shared" si="183"/>
        <v>s</v>
      </c>
      <c r="EY6" s="9" t="str">
        <f t="shared" si="183"/>
        <v>d</v>
      </c>
      <c r="EZ6" s="9" t="str">
        <f t="shared" si="183"/>
        <v>l</v>
      </c>
      <c r="FA6" s="9" t="str">
        <f t="shared" si="183"/>
        <v>m</v>
      </c>
      <c r="FB6" s="9" t="str">
        <f t="shared" si="183"/>
        <v>m</v>
      </c>
      <c r="FC6" s="9" t="str">
        <f t="shared" si="183"/>
        <v>j</v>
      </c>
      <c r="FD6" s="9" t="str">
        <f t="shared" si="183"/>
        <v>v</v>
      </c>
      <c r="FE6" s="9" t="str">
        <f t="shared" si="183"/>
        <v>s</v>
      </c>
      <c r="FF6" s="9" t="str">
        <f t="shared" si="183"/>
        <v>d</v>
      </c>
      <c r="FG6" s="9" t="str">
        <f t="shared" si="183"/>
        <v>l</v>
      </c>
      <c r="FH6" s="9" t="str">
        <f t="shared" si="183"/>
        <v>m</v>
      </c>
      <c r="FI6" s="9" t="str">
        <f t="shared" si="183"/>
        <v>m</v>
      </c>
      <c r="FJ6" s="9" t="str">
        <f t="shared" si="183"/>
        <v>j</v>
      </c>
      <c r="FK6" s="9" t="str">
        <f t="shared" si="183"/>
        <v>v</v>
      </c>
      <c r="FL6" s="9" t="str">
        <f t="shared" si="183"/>
        <v>s</v>
      </c>
      <c r="FM6" s="9" t="str">
        <f t="shared" si="183"/>
        <v>d</v>
      </c>
      <c r="FN6" s="9" t="str">
        <f t="shared" si="183"/>
        <v>l</v>
      </c>
      <c r="FO6" s="9" t="str">
        <f t="shared" si="183"/>
        <v>m</v>
      </c>
      <c r="FP6" s="9" t="str">
        <f t="shared" si="183"/>
        <v>m</v>
      </c>
      <c r="FQ6" s="9" t="str">
        <f t="shared" si="183"/>
        <v>j</v>
      </c>
      <c r="FR6" s="9" t="str">
        <f t="shared" si="183"/>
        <v>v</v>
      </c>
      <c r="FS6" s="9" t="str">
        <f t="shared" si="183"/>
        <v>s</v>
      </c>
      <c r="FT6" s="9" t="str">
        <f t="shared" si="183"/>
        <v>d</v>
      </c>
      <c r="FU6" s="9" t="str">
        <f t="shared" si="183"/>
        <v>l</v>
      </c>
      <c r="FV6" s="9" t="str">
        <f t="shared" si="183"/>
        <v>m</v>
      </c>
      <c r="FW6" s="9" t="str">
        <f t="shared" si="183"/>
        <v>m</v>
      </c>
      <c r="FX6" s="9" t="str">
        <f t="shared" si="183"/>
        <v>j</v>
      </c>
      <c r="FY6" s="9" t="str">
        <f t="shared" si="183"/>
        <v>v</v>
      </c>
      <c r="FZ6" s="9" t="str">
        <f t="shared" si="183"/>
        <v>s</v>
      </c>
      <c r="GA6" s="9" t="str">
        <f t="shared" si="183"/>
        <v>d</v>
      </c>
      <c r="GB6" s="9" t="str">
        <f t="shared" si="183"/>
        <v>l</v>
      </c>
      <c r="GC6" s="9" t="str">
        <f t="shared" si="183"/>
        <v>m</v>
      </c>
      <c r="GD6" s="9" t="str">
        <f t="shared" si="183"/>
        <v>m</v>
      </c>
      <c r="GE6" s="9" t="str">
        <f t="shared" si="183"/>
        <v>j</v>
      </c>
      <c r="GF6" s="9" t="str">
        <f t="shared" si="183"/>
        <v>v</v>
      </c>
      <c r="GG6" s="9" t="str">
        <f t="shared" si="183"/>
        <v>s</v>
      </c>
      <c r="GH6" s="9" t="str">
        <f t="shared" si="183"/>
        <v>d</v>
      </c>
      <c r="GI6" s="9" t="str">
        <f t="shared" si="183"/>
        <v>l</v>
      </c>
      <c r="GJ6" s="9" t="str">
        <f t="shared" si="183"/>
        <v>m</v>
      </c>
      <c r="GK6" s="9" t="str">
        <f t="shared" si="183"/>
        <v>m</v>
      </c>
      <c r="GL6" s="9" t="str">
        <f t="shared" ref="GL6:GV6" si="184">LEFT(TEXT(GL5,"ddd"),1)</f>
        <v>j</v>
      </c>
      <c r="GM6" s="9" t="str">
        <f t="shared" si="184"/>
        <v>v</v>
      </c>
      <c r="GN6" s="9" t="str">
        <f t="shared" si="184"/>
        <v>s</v>
      </c>
      <c r="GO6" s="9" t="str">
        <f t="shared" si="184"/>
        <v>d</v>
      </c>
      <c r="GP6" s="9" t="str">
        <f t="shared" si="184"/>
        <v>l</v>
      </c>
      <c r="GQ6" s="9" t="str">
        <f t="shared" si="184"/>
        <v>m</v>
      </c>
      <c r="GR6" s="9" t="str">
        <f t="shared" si="184"/>
        <v>m</v>
      </c>
      <c r="GS6" s="9" t="str">
        <f t="shared" si="184"/>
        <v>j</v>
      </c>
      <c r="GT6" s="9" t="str">
        <f t="shared" si="184"/>
        <v>v</v>
      </c>
      <c r="GU6" s="9" t="str">
        <f t="shared" si="184"/>
        <v>s</v>
      </c>
      <c r="GV6" s="9" t="str">
        <f t="shared" si="184"/>
        <v>d</v>
      </c>
      <c r="GW6" s="9" t="str">
        <f t="shared" ref="GW6:IZ6" si="185">LEFT(TEXT(GW5,"ddd"),1)</f>
        <v>l</v>
      </c>
      <c r="GX6" s="9" t="str">
        <f t="shared" si="185"/>
        <v>m</v>
      </c>
      <c r="GY6" s="9" t="str">
        <f t="shared" si="185"/>
        <v>m</v>
      </c>
      <c r="GZ6" s="9" t="str">
        <f t="shared" si="185"/>
        <v>j</v>
      </c>
      <c r="HA6" s="9" t="str">
        <f t="shared" si="185"/>
        <v>v</v>
      </c>
      <c r="HB6" s="9" t="str">
        <f t="shared" si="185"/>
        <v>s</v>
      </c>
      <c r="HC6" s="9" t="str">
        <f t="shared" si="185"/>
        <v>d</v>
      </c>
      <c r="HD6" s="9" t="str">
        <f t="shared" si="185"/>
        <v>l</v>
      </c>
      <c r="HE6" s="9" t="str">
        <f t="shared" si="185"/>
        <v>m</v>
      </c>
      <c r="HF6" s="9" t="str">
        <f t="shared" si="185"/>
        <v>m</v>
      </c>
      <c r="HG6" s="9" t="str">
        <f t="shared" si="185"/>
        <v>j</v>
      </c>
      <c r="HH6" s="9" t="str">
        <f t="shared" si="185"/>
        <v>v</v>
      </c>
      <c r="HI6" s="9" t="str">
        <f t="shared" si="185"/>
        <v>s</v>
      </c>
      <c r="HJ6" s="9" t="str">
        <f t="shared" si="185"/>
        <v>d</v>
      </c>
      <c r="HK6" s="9" t="str">
        <f t="shared" si="185"/>
        <v>l</v>
      </c>
      <c r="HL6" s="9" t="str">
        <f t="shared" si="185"/>
        <v>m</v>
      </c>
      <c r="HM6" s="9" t="str">
        <f t="shared" si="185"/>
        <v>m</v>
      </c>
      <c r="HN6" s="9" t="str">
        <f t="shared" si="185"/>
        <v>j</v>
      </c>
      <c r="HO6" s="9" t="str">
        <f t="shared" si="185"/>
        <v>v</v>
      </c>
      <c r="HP6" s="9" t="str">
        <f t="shared" si="185"/>
        <v>s</v>
      </c>
      <c r="HQ6" s="9" t="str">
        <f t="shared" si="185"/>
        <v>d</v>
      </c>
      <c r="HR6" s="9" t="str">
        <f t="shared" si="185"/>
        <v>l</v>
      </c>
      <c r="HS6" s="9" t="str">
        <f t="shared" si="185"/>
        <v>m</v>
      </c>
      <c r="HT6" s="9" t="str">
        <f t="shared" si="185"/>
        <v>m</v>
      </c>
      <c r="HU6" s="9" t="str">
        <f t="shared" si="185"/>
        <v>j</v>
      </c>
      <c r="HV6" s="9" t="str">
        <f t="shared" si="185"/>
        <v>v</v>
      </c>
      <c r="HW6" s="9" t="str">
        <f t="shared" si="185"/>
        <v>s</v>
      </c>
      <c r="HX6" s="9" t="str">
        <f t="shared" si="185"/>
        <v>d</v>
      </c>
      <c r="HY6" s="9" t="str">
        <f t="shared" si="185"/>
        <v>l</v>
      </c>
      <c r="HZ6" s="9" t="str">
        <f t="shared" si="185"/>
        <v>m</v>
      </c>
      <c r="IA6" s="9" t="str">
        <f t="shared" si="185"/>
        <v>m</v>
      </c>
      <c r="IB6" s="9" t="str">
        <f t="shared" si="185"/>
        <v>j</v>
      </c>
      <c r="IC6" s="9" t="str">
        <f t="shared" si="185"/>
        <v>v</v>
      </c>
      <c r="ID6" s="9" t="str">
        <f t="shared" si="185"/>
        <v>s</v>
      </c>
      <c r="IE6" s="9" t="str">
        <f t="shared" si="185"/>
        <v>d</v>
      </c>
      <c r="IF6" s="9" t="str">
        <f t="shared" si="185"/>
        <v>l</v>
      </c>
      <c r="IG6" s="9" t="str">
        <f t="shared" si="185"/>
        <v>m</v>
      </c>
      <c r="IH6" s="9" t="str">
        <f t="shared" si="185"/>
        <v>m</v>
      </c>
      <c r="II6" s="9" t="str">
        <f t="shared" si="185"/>
        <v>j</v>
      </c>
      <c r="IJ6" s="9" t="str">
        <f t="shared" si="185"/>
        <v>v</v>
      </c>
      <c r="IK6" s="9" t="str">
        <f t="shared" si="185"/>
        <v>s</v>
      </c>
      <c r="IL6" s="9" t="str">
        <f t="shared" si="185"/>
        <v>d</v>
      </c>
      <c r="IM6" s="9" t="str">
        <f t="shared" si="185"/>
        <v>l</v>
      </c>
      <c r="IN6" s="9" t="str">
        <f t="shared" si="185"/>
        <v>m</v>
      </c>
      <c r="IO6" s="9" t="str">
        <f t="shared" si="185"/>
        <v>m</v>
      </c>
      <c r="IP6" s="9" t="str">
        <f t="shared" si="185"/>
        <v>j</v>
      </c>
      <c r="IQ6" s="9" t="str">
        <f t="shared" si="185"/>
        <v>v</v>
      </c>
      <c r="IR6" s="9" t="str">
        <f t="shared" si="185"/>
        <v>s</v>
      </c>
      <c r="IS6" s="9" t="str">
        <f t="shared" si="185"/>
        <v>d</v>
      </c>
      <c r="IT6" s="9" t="str">
        <f t="shared" si="185"/>
        <v>l</v>
      </c>
      <c r="IU6" s="9" t="str">
        <f t="shared" si="185"/>
        <v>m</v>
      </c>
      <c r="IV6" s="9" t="str">
        <f t="shared" si="185"/>
        <v>m</v>
      </c>
      <c r="IW6" s="9" t="str">
        <f t="shared" si="185"/>
        <v>j</v>
      </c>
      <c r="IX6" s="9" t="str">
        <f t="shared" si="185"/>
        <v>v</v>
      </c>
      <c r="IY6" s="9" t="str">
        <f t="shared" si="185"/>
        <v>s</v>
      </c>
      <c r="IZ6" s="9" t="str">
        <f t="shared" si="185"/>
        <v>d</v>
      </c>
      <c r="JA6" s="9" t="str">
        <f t="shared" ref="JA6:LL6" si="186">LEFT(TEXT(JA5,"ddd"),1)</f>
        <v>l</v>
      </c>
      <c r="JB6" s="9" t="str">
        <f t="shared" si="186"/>
        <v>m</v>
      </c>
      <c r="JC6" s="9" t="str">
        <f t="shared" si="186"/>
        <v>m</v>
      </c>
      <c r="JD6" s="9" t="str">
        <f t="shared" si="186"/>
        <v>j</v>
      </c>
      <c r="JE6" s="9" t="str">
        <f t="shared" si="186"/>
        <v>v</v>
      </c>
      <c r="JF6" s="9" t="str">
        <f t="shared" si="186"/>
        <v>s</v>
      </c>
      <c r="JG6" s="9" t="str">
        <f t="shared" si="186"/>
        <v>d</v>
      </c>
      <c r="JH6" s="9" t="str">
        <f t="shared" si="186"/>
        <v>l</v>
      </c>
      <c r="JI6" s="9" t="str">
        <f t="shared" si="186"/>
        <v>m</v>
      </c>
      <c r="JJ6" s="9" t="str">
        <f t="shared" si="186"/>
        <v>m</v>
      </c>
      <c r="JK6" s="9" t="str">
        <f t="shared" si="186"/>
        <v>j</v>
      </c>
      <c r="JL6" s="9" t="str">
        <f t="shared" si="186"/>
        <v>v</v>
      </c>
      <c r="JM6" s="9" t="str">
        <f t="shared" si="186"/>
        <v>s</v>
      </c>
      <c r="JN6" s="9" t="str">
        <f>LEFT(TEXT(JN5,"ddd"),1)</f>
        <v>d</v>
      </c>
      <c r="JO6" s="9" t="str">
        <f t="shared" si="186"/>
        <v>l</v>
      </c>
      <c r="JP6" s="9" t="str">
        <f t="shared" si="186"/>
        <v>m</v>
      </c>
      <c r="JQ6" s="9" t="str">
        <f t="shared" si="186"/>
        <v>m</v>
      </c>
      <c r="JR6" s="9" t="str">
        <f t="shared" si="186"/>
        <v>j</v>
      </c>
      <c r="JS6" s="9" t="str">
        <f t="shared" si="186"/>
        <v>v</v>
      </c>
      <c r="JT6" s="9" t="str">
        <f t="shared" si="186"/>
        <v>s</v>
      </c>
      <c r="JU6" s="9" t="str">
        <f t="shared" si="186"/>
        <v>d</v>
      </c>
      <c r="JV6" s="9" t="str">
        <f t="shared" si="186"/>
        <v>l</v>
      </c>
      <c r="JW6" s="9" t="str">
        <f t="shared" si="186"/>
        <v>m</v>
      </c>
      <c r="JX6" s="9" t="str">
        <f t="shared" si="186"/>
        <v>m</v>
      </c>
      <c r="JY6" s="9" t="str">
        <f t="shared" si="186"/>
        <v>j</v>
      </c>
      <c r="JZ6" s="9" t="str">
        <f t="shared" si="186"/>
        <v>v</v>
      </c>
      <c r="KA6" s="9" t="str">
        <f t="shared" si="186"/>
        <v>s</v>
      </c>
      <c r="KB6" s="9" t="str">
        <f t="shared" si="186"/>
        <v>d</v>
      </c>
      <c r="KC6" s="9" t="str">
        <f t="shared" si="186"/>
        <v>l</v>
      </c>
      <c r="KD6" s="9" t="str">
        <f t="shared" si="186"/>
        <v>m</v>
      </c>
      <c r="KE6" s="9" t="str">
        <f t="shared" si="186"/>
        <v>m</v>
      </c>
      <c r="KF6" s="9" t="str">
        <f t="shared" si="186"/>
        <v>j</v>
      </c>
      <c r="KG6" s="9" t="str">
        <f t="shared" si="186"/>
        <v>v</v>
      </c>
      <c r="KH6" s="9" t="str">
        <f t="shared" si="186"/>
        <v>s</v>
      </c>
      <c r="KI6" s="9" t="str">
        <f t="shared" si="186"/>
        <v>d</v>
      </c>
      <c r="KJ6" s="9" t="str">
        <f t="shared" si="186"/>
        <v>l</v>
      </c>
      <c r="KK6" s="9" t="str">
        <f t="shared" si="186"/>
        <v>m</v>
      </c>
      <c r="KL6" s="9" t="str">
        <f t="shared" si="186"/>
        <v>m</v>
      </c>
      <c r="KM6" s="9" t="str">
        <f t="shared" si="186"/>
        <v>j</v>
      </c>
      <c r="KN6" s="9" t="str">
        <f t="shared" si="186"/>
        <v>v</v>
      </c>
      <c r="KO6" s="9" t="str">
        <f t="shared" si="186"/>
        <v>s</v>
      </c>
      <c r="KP6" s="9" t="str">
        <f t="shared" si="186"/>
        <v>d</v>
      </c>
      <c r="KQ6" s="9" t="str">
        <f t="shared" si="186"/>
        <v>l</v>
      </c>
      <c r="KR6" s="9" t="str">
        <f t="shared" si="186"/>
        <v>m</v>
      </c>
      <c r="KS6" s="9" t="str">
        <f t="shared" si="186"/>
        <v>m</v>
      </c>
      <c r="KT6" s="9" t="str">
        <f t="shared" si="186"/>
        <v>j</v>
      </c>
      <c r="KU6" s="9" t="str">
        <f t="shared" si="186"/>
        <v>v</v>
      </c>
      <c r="KV6" s="9" t="str">
        <f t="shared" si="186"/>
        <v>s</v>
      </c>
      <c r="KW6" s="9" t="str">
        <f t="shared" si="186"/>
        <v>d</v>
      </c>
      <c r="KX6" s="9" t="str">
        <f t="shared" si="186"/>
        <v>l</v>
      </c>
      <c r="KY6" s="9" t="str">
        <f t="shared" si="186"/>
        <v>m</v>
      </c>
      <c r="KZ6" s="9" t="str">
        <f t="shared" si="186"/>
        <v>m</v>
      </c>
      <c r="LA6" s="9" t="str">
        <f t="shared" si="186"/>
        <v>j</v>
      </c>
      <c r="LB6" s="9" t="str">
        <f t="shared" si="186"/>
        <v>v</v>
      </c>
      <c r="LC6" s="9" t="str">
        <f t="shared" si="186"/>
        <v>s</v>
      </c>
      <c r="LD6" s="9" t="str">
        <f t="shared" si="186"/>
        <v>d</v>
      </c>
      <c r="LE6" s="9" t="str">
        <f t="shared" si="186"/>
        <v>l</v>
      </c>
      <c r="LF6" s="9" t="str">
        <f t="shared" si="186"/>
        <v>m</v>
      </c>
      <c r="LG6" s="9" t="str">
        <f t="shared" si="186"/>
        <v>m</v>
      </c>
      <c r="LH6" s="9" t="str">
        <f t="shared" si="186"/>
        <v>j</v>
      </c>
      <c r="LI6" s="9" t="str">
        <f t="shared" si="186"/>
        <v>v</v>
      </c>
      <c r="LJ6" s="9" t="str">
        <f t="shared" si="186"/>
        <v>s</v>
      </c>
      <c r="LK6" s="9" t="str">
        <f t="shared" si="186"/>
        <v>d</v>
      </c>
      <c r="LL6" s="9" t="str">
        <f t="shared" si="186"/>
        <v>l</v>
      </c>
      <c r="LM6" s="9" t="str">
        <f t="shared" ref="LM6:NX6" si="187">LEFT(TEXT(LM5,"ddd"),1)</f>
        <v>m</v>
      </c>
      <c r="LN6" s="9" t="str">
        <f t="shared" si="187"/>
        <v>m</v>
      </c>
      <c r="LO6" s="9" t="str">
        <f t="shared" si="187"/>
        <v>j</v>
      </c>
      <c r="LP6" s="9" t="str">
        <f t="shared" si="187"/>
        <v>v</v>
      </c>
      <c r="LQ6" s="9" t="str">
        <f t="shared" si="187"/>
        <v>s</v>
      </c>
      <c r="LR6" s="9" t="str">
        <f t="shared" si="187"/>
        <v>d</v>
      </c>
      <c r="LS6" s="9" t="str">
        <f t="shared" si="187"/>
        <v>l</v>
      </c>
      <c r="LT6" s="9" t="str">
        <f t="shared" si="187"/>
        <v>m</v>
      </c>
      <c r="LU6" s="9" t="str">
        <f t="shared" si="187"/>
        <v>m</v>
      </c>
      <c r="LV6" s="9" t="str">
        <f t="shared" si="187"/>
        <v>j</v>
      </c>
      <c r="LW6" s="9" t="str">
        <f t="shared" si="187"/>
        <v>v</v>
      </c>
      <c r="LX6" s="9" t="str">
        <f t="shared" si="187"/>
        <v>s</v>
      </c>
      <c r="LY6" s="9" t="str">
        <f t="shared" si="187"/>
        <v>d</v>
      </c>
      <c r="LZ6" s="9" t="str">
        <f t="shared" si="187"/>
        <v>l</v>
      </c>
      <c r="MA6" s="9" t="str">
        <f t="shared" si="187"/>
        <v>m</v>
      </c>
      <c r="MB6" s="9" t="str">
        <f t="shared" si="187"/>
        <v>m</v>
      </c>
      <c r="MC6" s="9" t="str">
        <f t="shared" si="187"/>
        <v>j</v>
      </c>
      <c r="MD6" s="9" t="str">
        <f t="shared" si="187"/>
        <v>v</v>
      </c>
      <c r="ME6" s="9" t="str">
        <f t="shared" si="187"/>
        <v>s</v>
      </c>
      <c r="MF6" s="9" t="str">
        <f t="shared" si="187"/>
        <v>d</v>
      </c>
      <c r="MG6" s="9" t="str">
        <f t="shared" si="187"/>
        <v>l</v>
      </c>
      <c r="MH6" s="9" t="str">
        <f t="shared" si="187"/>
        <v>m</v>
      </c>
      <c r="MI6" s="9" t="str">
        <f t="shared" si="187"/>
        <v>m</v>
      </c>
      <c r="MJ6" s="9" t="str">
        <f t="shared" si="187"/>
        <v>j</v>
      </c>
      <c r="MK6" s="9" t="str">
        <f t="shared" si="187"/>
        <v>v</v>
      </c>
      <c r="ML6" s="9" t="str">
        <f t="shared" si="187"/>
        <v>s</v>
      </c>
      <c r="MM6" s="9" t="str">
        <f t="shared" si="187"/>
        <v>d</v>
      </c>
      <c r="MN6" s="9" t="str">
        <f t="shared" si="187"/>
        <v>l</v>
      </c>
      <c r="MO6" s="9" t="str">
        <f t="shared" si="187"/>
        <v>m</v>
      </c>
      <c r="MP6" s="9" t="str">
        <f t="shared" si="187"/>
        <v>m</v>
      </c>
      <c r="MQ6" s="9" t="str">
        <f t="shared" si="187"/>
        <v>j</v>
      </c>
      <c r="MR6" s="9" t="str">
        <f t="shared" si="187"/>
        <v>v</v>
      </c>
      <c r="MS6" s="9" t="str">
        <f t="shared" si="187"/>
        <v>s</v>
      </c>
      <c r="MT6" s="9" t="str">
        <f t="shared" si="187"/>
        <v>d</v>
      </c>
      <c r="MU6" s="9" t="str">
        <f t="shared" si="187"/>
        <v>l</v>
      </c>
      <c r="MV6" s="9" t="str">
        <f t="shared" si="187"/>
        <v>m</v>
      </c>
      <c r="MW6" s="9" t="str">
        <f t="shared" si="187"/>
        <v>m</v>
      </c>
      <c r="MX6" s="9" t="str">
        <f t="shared" si="187"/>
        <v>j</v>
      </c>
      <c r="MY6" s="9" t="str">
        <f t="shared" si="187"/>
        <v>v</v>
      </c>
      <c r="MZ6" s="9" t="str">
        <f t="shared" si="187"/>
        <v>s</v>
      </c>
      <c r="NA6" s="9" t="str">
        <f t="shared" si="187"/>
        <v>d</v>
      </c>
      <c r="NB6" s="9" t="str">
        <f t="shared" si="187"/>
        <v>l</v>
      </c>
      <c r="NC6" s="9" t="str">
        <f t="shared" si="187"/>
        <v>m</v>
      </c>
      <c r="ND6" s="9" t="str">
        <f t="shared" si="187"/>
        <v>m</v>
      </c>
      <c r="NE6" s="9" t="str">
        <f t="shared" si="187"/>
        <v>j</v>
      </c>
      <c r="NF6" s="9" t="str">
        <f t="shared" si="187"/>
        <v>v</v>
      </c>
      <c r="NG6" s="9" t="str">
        <f t="shared" si="187"/>
        <v>s</v>
      </c>
      <c r="NH6" s="9" t="str">
        <f t="shared" si="187"/>
        <v>d</v>
      </c>
      <c r="NI6" s="9" t="str">
        <f t="shared" si="187"/>
        <v>l</v>
      </c>
      <c r="NJ6" s="9" t="str">
        <f t="shared" si="187"/>
        <v>m</v>
      </c>
      <c r="NK6" s="9" t="str">
        <f t="shared" si="187"/>
        <v>m</v>
      </c>
      <c r="NL6" s="9" t="str">
        <f t="shared" si="187"/>
        <v>j</v>
      </c>
      <c r="NM6" s="9" t="str">
        <f t="shared" si="187"/>
        <v>v</v>
      </c>
      <c r="NN6" s="9" t="str">
        <f t="shared" si="187"/>
        <v>s</v>
      </c>
      <c r="NO6" s="9" t="str">
        <f t="shared" si="187"/>
        <v>d</v>
      </c>
      <c r="NP6" s="9" t="str">
        <f t="shared" si="187"/>
        <v>l</v>
      </c>
      <c r="NQ6" s="9" t="str">
        <f t="shared" si="187"/>
        <v>m</v>
      </c>
      <c r="NR6" s="9" t="str">
        <f t="shared" si="187"/>
        <v>m</v>
      </c>
      <c r="NS6" s="9" t="str">
        <f t="shared" si="187"/>
        <v>j</v>
      </c>
      <c r="NT6" s="9" t="str">
        <f t="shared" si="187"/>
        <v>v</v>
      </c>
      <c r="NU6" s="9" t="str">
        <f t="shared" si="187"/>
        <v>s</v>
      </c>
      <c r="NV6" s="9" t="str">
        <f t="shared" si="187"/>
        <v>d</v>
      </c>
      <c r="NW6" s="9" t="str">
        <f t="shared" si="187"/>
        <v>l</v>
      </c>
      <c r="NX6" s="9" t="str">
        <f t="shared" si="187"/>
        <v>m</v>
      </c>
      <c r="NY6" s="9" t="str">
        <f t="shared" ref="NY6:OQ6" si="188">LEFT(TEXT(NY5,"ddd"),1)</f>
        <v>m</v>
      </c>
      <c r="NZ6" s="9" t="str">
        <f t="shared" si="188"/>
        <v>j</v>
      </c>
      <c r="OA6" s="9" t="str">
        <f t="shared" si="188"/>
        <v>v</v>
      </c>
      <c r="OB6" s="9" t="str">
        <f t="shared" si="188"/>
        <v>s</v>
      </c>
      <c r="OC6" s="9" t="str">
        <f t="shared" si="188"/>
        <v>d</v>
      </c>
      <c r="OD6" s="9" t="str">
        <f t="shared" si="188"/>
        <v>l</v>
      </c>
      <c r="OE6" s="9" t="str">
        <f t="shared" si="188"/>
        <v>m</v>
      </c>
      <c r="OF6" s="9" t="str">
        <f t="shared" si="188"/>
        <v>m</v>
      </c>
      <c r="OG6" s="9" t="str">
        <f t="shared" si="188"/>
        <v>j</v>
      </c>
      <c r="OH6" s="9" t="str">
        <f t="shared" si="188"/>
        <v>v</v>
      </c>
      <c r="OI6" s="9" t="str">
        <f t="shared" si="188"/>
        <v>s</v>
      </c>
      <c r="OJ6" s="9" t="str">
        <f t="shared" si="188"/>
        <v>d</v>
      </c>
      <c r="OK6" s="9" t="str">
        <f t="shared" si="188"/>
        <v>l</v>
      </c>
      <c r="OL6" s="9" t="str">
        <f t="shared" si="188"/>
        <v>m</v>
      </c>
      <c r="OM6" s="9" t="str">
        <f t="shared" si="188"/>
        <v>m</v>
      </c>
      <c r="ON6" s="9" t="str">
        <f t="shared" si="188"/>
        <v>j</v>
      </c>
      <c r="OO6" s="9" t="str">
        <f t="shared" si="188"/>
        <v>v</v>
      </c>
      <c r="OP6" s="9" t="str">
        <f t="shared" si="188"/>
        <v>s</v>
      </c>
      <c r="OQ6" s="9" t="str">
        <f t="shared" si="188"/>
        <v>d</v>
      </c>
    </row>
    <row r="7" spans="1:407" ht="30" hidden="1" customHeight="1" thickBot="1" x14ac:dyDescent="0.3">
      <c r="A7" s="22" t="s">
        <v>5</v>
      </c>
      <c r="C7" s="26"/>
      <c r="E7"/>
      <c r="H7" t="str">
        <f>IF(OR(ISBLANK(task_start),ISBLANK(task_end)),"",task_end-task_start+1)</f>
        <v/>
      </c>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407" s="2" customFormat="1" ht="30" customHeight="1" thickBot="1" x14ac:dyDescent="0.3">
      <c r="A8" s="23" t="s">
        <v>6</v>
      </c>
      <c r="B8" s="13" t="s">
        <v>29</v>
      </c>
      <c r="C8" s="27"/>
      <c r="D8" s="36"/>
      <c r="E8" s="41"/>
      <c r="F8" s="42"/>
      <c r="G8" s="12"/>
      <c r="H8" s="12" t="str">
        <f t="shared" ref="H8:H38" si="189">IF(OR(ISBLANK(task_start),ISBLANK(task_end)),"",task_end-task_start+1)</f>
        <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row>
    <row r="9" spans="1:407" s="2" customFormat="1" ht="30" customHeight="1" thickBot="1" x14ac:dyDescent="0.3">
      <c r="A9" s="23"/>
      <c r="B9" s="59" t="s">
        <v>26</v>
      </c>
      <c r="C9" s="59" t="s">
        <v>27</v>
      </c>
      <c r="D9" s="57">
        <v>1</v>
      </c>
      <c r="E9" s="71">
        <f>+E10</f>
        <v>44145</v>
      </c>
      <c r="F9" s="71">
        <f>+E10</f>
        <v>44145</v>
      </c>
      <c r="G9" s="12"/>
      <c r="H9" s="12"/>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row>
    <row r="10" spans="1:407" ht="30" customHeight="1" thickBot="1" x14ac:dyDescent="0.3">
      <c r="B10" s="59" t="s">
        <v>41</v>
      </c>
      <c r="C10" s="60" t="s">
        <v>42</v>
      </c>
      <c r="D10" s="57">
        <v>1</v>
      </c>
      <c r="E10" s="61">
        <f>Project_Start</f>
        <v>44145</v>
      </c>
      <c r="F10" s="61">
        <f>+E10+5</f>
        <v>44150</v>
      </c>
      <c r="G10" s="12"/>
      <c r="H10" s="12">
        <f t="shared" si="189"/>
        <v>6</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row>
    <row r="11" spans="1:407" s="2" customFormat="1" ht="30" customHeight="1" thickBot="1" x14ac:dyDescent="0.3">
      <c r="A11" s="23" t="s">
        <v>7</v>
      </c>
      <c r="B11" s="62" t="s">
        <v>56</v>
      </c>
      <c r="C11" s="63" t="s">
        <v>28</v>
      </c>
      <c r="D11" s="57">
        <v>1</v>
      </c>
      <c r="E11" s="61">
        <f>+F10+1</f>
        <v>44151</v>
      </c>
      <c r="F11" s="61">
        <f>+E11</f>
        <v>44151</v>
      </c>
      <c r="G11" s="12"/>
      <c r="H11" s="12">
        <f t="shared" si="189"/>
        <v>1</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row>
    <row r="12" spans="1:407" s="2" customFormat="1" ht="30" customHeight="1" thickBot="1" x14ac:dyDescent="0.3">
      <c r="A12" s="23"/>
      <c r="B12" s="59" t="s">
        <v>43</v>
      </c>
      <c r="C12" s="60" t="s">
        <v>42</v>
      </c>
      <c r="D12" s="57">
        <v>1</v>
      </c>
      <c r="E12" s="61">
        <f>+F11</f>
        <v>44151</v>
      </c>
      <c r="F12" s="61">
        <f>+E12+10</f>
        <v>44161</v>
      </c>
      <c r="G12" s="12"/>
      <c r="H12" s="12"/>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row>
    <row r="13" spans="1:407" s="2" customFormat="1" ht="30" customHeight="1" thickBot="1" x14ac:dyDescent="0.3">
      <c r="A13" s="23"/>
      <c r="B13" s="59" t="s">
        <v>52</v>
      </c>
      <c r="C13" s="60" t="s">
        <v>42</v>
      </c>
      <c r="D13" s="57">
        <v>1</v>
      </c>
      <c r="E13" s="61">
        <f>+F12+1</f>
        <v>44162</v>
      </c>
      <c r="F13" s="61">
        <f>+E13+6</f>
        <v>44168</v>
      </c>
      <c r="G13" s="12"/>
      <c r="H13" s="12"/>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row>
    <row r="14" spans="1:407" s="2" customFormat="1" ht="30" customHeight="1" thickBot="1" x14ac:dyDescent="0.3">
      <c r="A14" s="23" t="s">
        <v>8</v>
      </c>
      <c r="B14" s="64" t="s">
        <v>53</v>
      </c>
      <c r="C14" s="65" t="s">
        <v>42</v>
      </c>
      <c r="D14" s="57">
        <v>1</v>
      </c>
      <c r="E14" s="61">
        <f>+F13+1</f>
        <v>44169</v>
      </c>
      <c r="F14" s="61">
        <f>+E14</f>
        <v>44169</v>
      </c>
      <c r="G14" s="12"/>
      <c r="H14" s="12">
        <f t="shared" si="189"/>
        <v>1</v>
      </c>
      <c r="I14" s="18"/>
      <c r="J14" s="18"/>
      <c r="K14" s="18"/>
      <c r="L14" s="18"/>
      <c r="M14" s="18"/>
      <c r="N14" s="18"/>
      <c r="O14" s="18"/>
      <c r="P14" s="18"/>
      <c r="Q14" s="18"/>
      <c r="R14" s="18"/>
      <c r="S14" s="18"/>
      <c r="T14" s="18"/>
      <c r="U14" s="19"/>
      <c r="V14" s="19"/>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9"/>
      <c r="CG14" s="19"/>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9"/>
      <c r="JR14" s="19"/>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row>
    <row r="15" spans="1:407" s="2" customFormat="1" ht="30" customHeight="1" thickBot="1" x14ac:dyDescent="0.3">
      <c r="A15" s="23" t="s">
        <v>9</v>
      </c>
      <c r="B15" s="14" t="s">
        <v>33</v>
      </c>
      <c r="C15" s="28"/>
      <c r="D15" s="37"/>
      <c r="E15" s="43"/>
      <c r="F15" s="44"/>
      <c r="G15" s="12"/>
      <c r="H15" s="12" t="str">
        <f t="shared" si="189"/>
        <v/>
      </c>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row>
    <row r="16" spans="1:407" s="2" customFormat="1" ht="30" customHeight="1" thickBot="1" x14ac:dyDescent="0.3">
      <c r="A16" s="23"/>
      <c r="B16" s="66" t="s">
        <v>39</v>
      </c>
      <c r="C16" s="60" t="s">
        <v>44</v>
      </c>
      <c r="D16" s="57">
        <v>1</v>
      </c>
      <c r="E16" s="61">
        <f>+F14+1</f>
        <v>44170</v>
      </c>
      <c r="F16" s="61">
        <f>+E16+8</f>
        <v>44178</v>
      </c>
      <c r="G16" s="12"/>
      <c r="H16" s="12">
        <f t="shared" si="189"/>
        <v>9</v>
      </c>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row>
    <row r="17" spans="1:407" s="2" customFormat="1" ht="30" customHeight="1" thickBot="1" x14ac:dyDescent="0.3">
      <c r="A17" s="23"/>
      <c r="B17" s="66" t="s">
        <v>45</v>
      </c>
      <c r="C17" s="60" t="s">
        <v>44</v>
      </c>
      <c r="D17" s="57">
        <v>1</v>
      </c>
      <c r="E17" s="61">
        <f>+E16</f>
        <v>44170</v>
      </c>
      <c r="F17" s="61">
        <f>+E17+30</f>
        <v>44200</v>
      </c>
      <c r="G17" s="12"/>
      <c r="H17" s="12"/>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row>
    <row r="18" spans="1:407" s="2" customFormat="1" ht="30" customHeight="1" thickBot="1" x14ac:dyDescent="0.3">
      <c r="A18" s="23"/>
      <c r="B18" s="79" t="s">
        <v>54</v>
      </c>
      <c r="C18" s="61" t="s">
        <v>44</v>
      </c>
      <c r="D18" s="57">
        <v>1</v>
      </c>
      <c r="E18" s="61">
        <f>+E17</f>
        <v>44170</v>
      </c>
      <c r="F18" s="61">
        <f>+E18+30</f>
        <v>44200</v>
      </c>
      <c r="G18" s="12"/>
      <c r="H18" s="12"/>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row>
    <row r="19" spans="1:407" s="2" customFormat="1" ht="30" customHeight="1" thickBot="1" x14ac:dyDescent="0.3">
      <c r="A19" s="23"/>
      <c r="B19" s="61" t="str">
        <f>+B29</f>
        <v>Reunión para presentar resultados</v>
      </c>
      <c r="C19" s="61" t="s">
        <v>44</v>
      </c>
      <c r="D19" s="57">
        <v>1</v>
      </c>
      <c r="E19" s="61">
        <v>44214</v>
      </c>
      <c r="F19" s="61">
        <f>+E19</f>
        <v>44214</v>
      </c>
      <c r="G19" s="12"/>
      <c r="H19" s="12"/>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row>
    <row r="20" spans="1:407" s="2" customFormat="1" ht="30" customHeight="1" thickBot="1" x14ac:dyDescent="0.3">
      <c r="A20" s="22"/>
      <c r="B20" s="61" t="s">
        <v>46</v>
      </c>
      <c r="C20" s="61" t="s">
        <v>47</v>
      </c>
      <c r="D20" s="57">
        <v>1</v>
      </c>
      <c r="E20" s="61">
        <f>+F19+1</f>
        <v>44215</v>
      </c>
      <c r="F20" s="61">
        <f>E20+14</f>
        <v>44229</v>
      </c>
      <c r="G20" s="12"/>
      <c r="H20" s="12">
        <f t="shared" si="189"/>
        <v>15</v>
      </c>
      <c r="I20" s="18"/>
      <c r="J20" s="18"/>
      <c r="K20" s="18"/>
      <c r="L20" s="18"/>
      <c r="M20" s="18"/>
      <c r="N20" s="18"/>
      <c r="O20" s="18"/>
      <c r="P20" s="18"/>
      <c r="Q20" s="18"/>
      <c r="R20" s="18"/>
      <c r="S20" s="18"/>
      <c r="T20" s="18"/>
      <c r="U20" s="19"/>
      <c r="V20" s="19"/>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9"/>
      <c r="CG20" s="19"/>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9"/>
      <c r="JR20" s="19"/>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row>
    <row r="21" spans="1:407" s="2" customFormat="1" ht="30" customHeight="1" thickBot="1" x14ac:dyDescent="0.3">
      <c r="A21" s="22"/>
      <c r="B21" s="61" t="str">
        <f>+B19</f>
        <v>Reunión para presentar resultados</v>
      </c>
      <c r="C21" s="61" t="str">
        <f>+C19</f>
        <v>Comisión PEI y Pasantes</v>
      </c>
      <c r="D21" s="57">
        <v>1</v>
      </c>
      <c r="E21" s="61">
        <f>+F20+6</f>
        <v>44235</v>
      </c>
      <c r="F21" s="61">
        <f>+E21</f>
        <v>44235</v>
      </c>
      <c r="G21" s="12"/>
      <c r="H21" s="12"/>
      <c r="I21" s="18"/>
      <c r="J21" s="18"/>
      <c r="K21" s="18"/>
      <c r="L21" s="18"/>
      <c r="M21" s="18"/>
      <c r="N21" s="18"/>
      <c r="O21" s="18"/>
      <c r="P21" s="18"/>
      <c r="Q21" s="18"/>
      <c r="R21" s="18"/>
      <c r="S21" s="18"/>
      <c r="T21" s="18"/>
      <c r="U21" s="19"/>
      <c r="V21" s="19"/>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9"/>
      <c r="CG21" s="19"/>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9"/>
      <c r="JR21" s="19"/>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row>
    <row r="22" spans="1:407" s="2" customFormat="1" ht="30" customHeight="1" thickBot="1" x14ac:dyDescent="0.3">
      <c r="A22" s="22"/>
      <c r="B22" s="67" t="s">
        <v>48</v>
      </c>
      <c r="C22" s="68" t="str">
        <f>+C17</f>
        <v>Comisión PEI y Pasantes</v>
      </c>
      <c r="D22" s="57">
        <v>1</v>
      </c>
      <c r="E22" s="61">
        <f>+F20+15</f>
        <v>44244</v>
      </c>
      <c r="F22" s="61">
        <f>E22+9</f>
        <v>44253</v>
      </c>
      <c r="G22" s="12"/>
      <c r="H22" s="12">
        <f t="shared" si="189"/>
        <v>10</v>
      </c>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row>
    <row r="23" spans="1:407" s="2" customFormat="1" ht="30" customHeight="1" thickBot="1" x14ac:dyDescent="0.3">
      <c r="A23" s="22"/>
      <c r="B23" s="67" t="s">
        <v>49</v>
      </c>
      <c r="C23" s="68" t="s">
        <v>42</v>
      </c>
      <c r="D23" s="57">
        <v>1</v>
      </c>
      <c r="E23" s="61">
        <v>44256</v>
      </c>
      <c r="F23" s="61">
        <f>+E23+17</f>
        <v>44273</v>
      </c>
      <c r="G23" s="12"/>
      <c r="H23" s="12"/>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row>
    <row r="24" spans="1:407" s="2" customFormat="1" ht="30" customHeight="1" thickBot="1" x14ac:dyDescent="0.3">
      <c r="A24" s="22"/>
      <c r="B24" s="67" t="s">
        <v>62</v>
      </c>
      <c r="C24" s="68" t="s">
        <v>35</v>
      </c>
      <c r="D24" s="57">
        <v>1</v>
      </c>
      <c r="E24" s="61">
        <f>+F23</f>
        <v>44273</v>
      </c>
      <c r="F24" s="61">
        <f>+E24+13</f>
        <v>44286</v>
      </c>
      <c r="G24" s="12"/>
      <c r="H24" s="12"/>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row>
    <row r="25" spans="1:407" s="2" customFormat="1" ht="30" customHeight="1" thickBot="1" x14ac:dyDescent="0.3">
      <c r="A25" s="22"/>
      <c r="B25" s="69" t="s">
        <v>51</v>
      </c>
      <c r="C25" s="70" t="s">
        <v>58</v>
      </c>
      <c r="D25" s="57">
        <v>1</v>
      </c>
      <c r="E25" s="71">
        <f>+F24+14</f>
        <v>44300</v>
      </c>
      <c r="F25" s="72">
        <f>+E25+16</f>
        <v>44316</v>
      </c>
      <c r="G25" s="12"/>
      <c r="H25" s="12"/>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row>
    <row r="26" spans="1:407" s="2" customFormat="1" ht="30" customHeight="1" thickBot="1" x14ac:dyDescent="0.3">
      <c r="A26" s="22" t="s">
        <v>10</v>
      </c>
      <c r="B26" s="15" t="s">
        <v>30</v>
      </c>
      <c r="C26" s="29"/>
      <c r="D26" s="38"/>
      <c r="E26" s="45"/>
      <c r="F26" s="46"/>
      <c r="G26" s="12"/>
      <c r="H26" s="12" t="str">
        <f t="shared" si="189"/>
        <v/>
      </c>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row>
    <row r="27" spans="1:407" s="2" customFormat="1" ht="30" customHeight="1" thickBot="1" x14ac:dyDescent="0.3">
      <c r="A27" s="22"/>
      <c r="B27" s="73" t="s">
        <v>57</v>
      </c>
      <c r="C27" s="73" t="s">
        <v>38</v>
      </c>
      <c r="D27" s="74">
        <v>1</v>
      </c>
      <c r="E27" s="78">
        <v>44238</v>
      </c>
      <c r="F27" s="78">
        <f>E27+11</f>
        <v>44249</v>
      </c>
      <c r="G27" s="12"/>
      <c r="H27" s="12">
        <f t="shared" si="189"/>
        <v>12</v>
      </c>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row>
    <row r="28" spans="1:407" s="2" customFormat="1" ht="30" customHeight="1" thickBot="1" x14ac:dyDescent="0.3">
      <c r="A28" s="22"/>
      <c r="B28" s="73" t="s">
        <v>50</v>
      </c>
      <c r="C28" s="73" t="s">
        <v>28</v>
      </c>
      <c r="D28" s="74">
        <v>1</v>
      </c>
      <c r="E28" s="78">
        <f>+F27+2</f>
        <v>44251</v>
      </c>
      <c r="F28" s="78">
        <f>E28+4</f>
        <v>44255</v>
      </c>
      <c r="G28" s="12"/>
      <c r="H28" s="12">
        <f t="shared" si="189"/>
        <v>5</v>
      </c>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row>
    <row r="29" spans="1:407" s="2" customFormat="1" ht="30" customHeight="1" thickBot="1" x14ac:dyDescent="0.3">
      <c r="A29" s="22"/>
      <c r="B29" s="73" t="s">
        <v>55</v>
      </c>
      <c r="C29" s="73" t="str">
        <f>+C22</f>
        <v>Comisión PEI y Pasantes</v>
      </c>
      <c r="D29" s="74">
        <v>1</v>
      </c>
      <c r="E29" s="78">
        <f>+F28+1</f>
        <v>44256</v>
      </c>
      <c r="F29" s="78">
        <f>+E29</f>
        <v>44256</v>
      </c>
      <c r="G29" s="12"/>
      <c r="H29" s="12"/>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row>
    <row r="30" spans="1:407" s="2" customFormat="1" ht="30" customHeight="1" thickBot="1" x14ac:dyDescent="0.3">
      <c r="A30" s="22"/>
      <c r="B30" s="73" t="s">
        <v>31</v>
      </c>
      <c r="C30" s="62" t="s">
        <v>28</v>
      </c>
      <c r="D30" s="74">
        <v>1</v>
      </c>
      <c r="E30" s="78">
        <v>44347</v>
      </c>
      <c r="F30" s="78">
        <f>+E30+34</f>
        <v>44381</v>
      </c>
      <c r="G30" s="12"/>
      <c r="H30" s="12">
        <f t="shared" si="189"/>
        <v>35</v>
      </c>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c r="NQ30" s="18"/>
      <c r="NR30" s="18"/>
      <c r="NS30" s="18"/>
      <c r="NT30" s="18"/>
      <c r="NU30" s="18"/>
      <c r="NV30" s="18"/>
      <c r="NW30" s="18"/>
      <c r="NX30" s="18"/>
      <c r="NY30" s="18"/>
      <c r="NZ30" s="18"/>
      <c r="OA30" s="18"/>
      <c r="OB30" s="18"/>
      <c r="OC30" s="18"/>
      <c r="OD30" s="18"/>
      <c r="OE30" s="18"/>
      <c r="OF30" s="18"/>
      <c r="OG30" s="18"/>
      <c r="OH30" s="18"/>
      <c r="OI30" s="18"/>
      <c r="OJ30" s="18"/>
      <c r="OK30" s="18"/>
      <c r="OL30" s="18"/>
      <c r="OM30" s="18"/>
      <c r="ON30" s="18"/>
      <c r="OO30" s="18"/>
      <c r="OP30" s="18"/>
      <c r="OQ30" s="18"/>
    </row>
    <row r="31" spans="1:407" s="2" customFormat="1" ht="30" customHeight="1" thickBot="1" x14ac:dyDescent="0.3">
      <c r="A31" s="22" t="s">
        <v>10</v>
      </c>
      <c r="B31" s="54" t="s">
        <v>32</v>
      </c>
      <c r="C31" s="30"/>
      <c r="D31" s="39"/>
      <c r="E31" s="47"/>
      <c r="F31" s="48"/>
      <c r="G31" s="12"/>
      <c r="H31" s="12" t="str">
        <f t="shared" si="189"/>
        <v/>
      </c>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row>
    <row r="32" spans="1:407" s="2" customFormat="1" ht="30" customHeight="1" thickBot="1" x14ac:dyDescent="0.3">
      <c r="A32" s="22"/>
      <c r="B32" s="75" t="s">
        <v>36</v>
      </c>
      <c r="C32" s="63" t="s">
        <v>35</v>
      </c>
      <c r="D32" s="57">
        <v>0.75</v>
      </c>
      <c r="E32" s="61">
        <f>+F30+20</f>
        <v>44401</v>
      </c>
      <c r="F32" s="61">
        <f>+E32+41</f>
        <v>44442</v>
      </c>
      <c r="G32" s="12"/>
      <c r="H32" s="12">
        <f t="shared" si="189"/>
        <v>42</v>
      </c>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row>
    <row r="33" spans="1:407" s="2" customFormat="1" ht="30" customHeight="1" thickBot="1" x14ac:dyDescent="0.3">
      <c r="A33" s="22"/>
      <c r="B33" s="73" t="s">
        <v>34</v>
      </c>
      <c r="C33" s="76" t="s">
        <v>27</v>
      </c>
      <c r="D33" s="57">
        <v>0.5</v>
      </c>
      <c r="E33" s="61">
        <f>+F32</f>
        <v>44442</v>
      </c>
      <c r="F33" s="61">
        <f>+E33+27</f>
        <v>44469</v>
      </c>
      <c r="G33" s="12"/>
      <c r="H33" s="12">
        <f t="shared" si="189"/>
        <v>28</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row>
    <row r="34" spans="1:407" s="2" customFormat="1" ht="30" customHeight="1" thickBot="1" x14ac:dyDescent="0.3">
      <c r="A34" s="22"/>
      <c r="B34" s="77" t="s">
        <v>40</v>
      </c>
      <c r="C34" s="68" t="s">
        <v>28</v>
      </c>
      <c r="D34" s="57">
        <v>0</v>
      </c>
      <c r="E34" s="61">
        <f>+F33+1</f>
        <v>44470</v>
      </c>
      <c r="F34" s="61">
        <f>+E34+25</f>
        <v>44495</v>
      </c>
      <c r="G34" s="12"/>
      <c r="H34" s="12">
        <f t="shared" si="189"/>
        <v>26</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row>
    <row r="35" spans="1:407" s="2" customFormat="1" ht="30" customHeight="1" thickBot="1" x14ac:dyDescent="0.3">
      <c r="A35" s="22"/>
      <c r="B35" s="77" t="s">
        <v>37</v>
      </c>
      <c r="C35" s="63" t="s">
        <v>28</v>
      </c>
      <c r="D35" s="57">
        <v>0</v>
      </c>
      <c r="E35" s="61">
        <f>+F34+3</f>
        <v>44498</v>
      </c>
      <c r="F35" s="61">
        <f>+E35+17</f>
        <v>44515</v>
      </c>
      <c r="G35" s="12"/>
      <c r="H35" s="12"/>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row>
    <row r="36" spans="1:407" s="2" customFormat="1" ht="30" customHeight="1" thickBot="1" x14ac:dyDescent="0.3">
      <c r="A36" s="22"/>
      <c r="B36" s="80" t="s">
        <v>60</v>
      </c>
      <c r="C36" s="63" t="s">
        <v>28</v>
      </c>
      <c r="D36" s="57">
        <v>0</v>
      </c>
      <c r="E36" s="61">
        <f>+F35+4</f>
        <v>44519</v>
      </c>
      <c r="F36" s="61">
        <f>+E36+4</f>
        <v>44523</v>
      </c>
      <c r="G36" s="12"/>
      <c r="H36" s="12">
        <f t="shared" si="189"/>
        <v>5</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row>
    <row r="37" spans="1:407" s="2" customFormat="1" ht="30" customHeight="1" thickBot="1" x14ac:dyDescent="0.3">
      <c r="A37" s="22" t="s">
        <v>11</v>
      </c>
      <c r="B37" s="2" t="s">
        <v>61</v>
      </c>
      <c r="C37" s="60" t="str">
        <f>+C33</f>
        <v>Todo el personal OFINASE</v>
      </c>
      <c r="D37" s="57">
        <v>0</v>
      </c>
      <c r="E37" s="49">
        <f>+F36</f>
        <v>44523</v>
      </c>
      <c r="F37" s="49">
        <f>+E37+8</f>
        <v>44531</v>
      </c>
      <c r="G37" s="12"/>
      <c r="H37" s="12">
        <f t="shared" si="189"/>
        <v>9</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row>
    <row r="38" spans="1:407" s="2" customFormat="1" ht="30" customHeight="1" thickBot="1" x14ac:dyDescent="0.3">
      <c r="A38" s="23" t="s">
        <v>12</v>
      </c>
      <c r="B38" s="16" t="s">
        <v>14</v>
      </c>
      <c r="C38" s="31"/>
      <c r="D38" s="40"/>
      <c r="E38" s="32"/>
      <c r="F38" s="32"/>
      <c r="G38" s="17"/>
      <c r="H38" s="17" t="str">
        <f t="shared" si="189"/>
        <v/>
      </c>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row>
    <row r="39" spans="1:407" ht="30" customHeight="1" x14ac:dyDescent="0.25">
      <c r="G39" s="5"/>
    </row>
    <row r="40" spans="1:407" ht="30" customHeight="1" x14ac:dyDescent="0.25">
      <c r="C40" s="10"/>
      <c r="F40" s="24"/>
    </row>
    <row r="41" spans="1:407" ht="30" customHeight="1" x14ac:dyDescent="0.25">
      <c r="C41" s="11"/>
    </row>
  </sheetData>
  <mergeCells count="61">
    <mergeCell ref="NP4:NV4"/>
    <mergeCell ref="NW4:OC4"/>
    <mergeCell ref="OD4:OJ4"/>
    <mergeCell ref="OK4:OQ4"/>
    <mergeCell ref="MG4:MM4"/>
    <mergeCell ref="MN4:MT4"/>
    <mergeCell ref="MU4:NA4"/>
    <mergeCell ref="NB4:NH4"/>
    <mergeCell ref="NI4:NO4"/>
    <mergeCell ref="KX4:LD4"/>
    <mergeCell ref="LE4:LK4"/>
    <mergeCell ref="LL4:LR4"/>
    <mergeCell ref="LS4:LY4"/>
    <mergeCell ref="LZ4:MF4"/>
    <mergeCell ref="JO4:JU4"/>
    <mergeCell ref="JV4:KB4"/>
    <mergeCell ref="KC4:KI4"/>
    <mergeCell ref="KJ4:KP4"/>
    <mergeCell ref="KQ4:KW4"/>
    <mergeCell ref="IF4:IL4"/>
    <mergeCell ref="IM4:IS4"/>
    <mergeCell ref="IT4:IZ4"/>
    <mergeCell ref="JA4:JG4"/>
    <mergeCell ref="JH4:JN4"/>
    <mergeCell ref="GW4:HC4"/>
    <mergeCell ref="HD4:HJ4"/>
    <mergeCell ref="HK4:HQ4"/>
    <mergeCell ref="HR4:HX4"/>
    <mergeCell ref="HY4:IE4"/>
    <mergeCell ref="FN4:FT4"/>
    <mergeCell ref="FU4:GA4"/>
    <mergeCell ref="GB4:GH4"/>
    <mergeCell ref="GI4:GO4"/>
    <mergeCell ref="GP4:GV4"/>
    <mergeCell ref="EE4:EK4"/>
    <mergeCell ref="EL4:ER4"/>
    <mergeCell ref="ES4:EY4"/>
    <mergeCell ref="EZ4:FF4"/>
    <mergeCell ref="FG4:FM4"/>
    <mergeCell ref="CV4:DB4"/>
    <mergeCell ref="DC4:DI4"/>
    <mergeCell ref="DJ4:DP4"/>
    <mergeCell ref="DQ4:DW4"/>
    <mergeCell ref="DX4:ED4"/>
    <mergeCell ref="BT4:BZ4"/>
    <mergeCell ref="CA4:CG4"/>
    <mergeCell ref="CH4:CN4"/>
    <mergeCell ref="CO4:CU4"/>
    <mergeCell ref="C3:D3"/>
    <mergeCell ref="C4:D4"/>
    <mergeCell ref="E3:F3"/>
    <mergeCell ref="B5:G5"/>
    <mergeCell ref="AK4:AQ4"/>
    <mergeCell ref="AR4:AX4"/>
    <mergeCell ref="BM4:BS4"/>
    <mergeCell ref="AY4:BE4"/>
    <mergeCell ref="BF4:BL4"/>
    <mergeCell ref="I4:O4"/>
    <mergeCell ref="P4:V4"/>
    <mergeCell ref="W4:AC4"/>
    <mergeCell ref="AD4:AJ4"/>
  </mergeCells>
  <conditionalFormatting sqref="D7:D8 D11:D16 D18:D22 D31:D32 D26:D29 D35:D38">
    <cfRule type="dataBar" priority="63">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S9 I11:JM38">
    <cfRule type="expression" dxfId="32" priority="82">
      <formula>AND(TODAY()&gt;=I$5,TODAY()&lt;J$5)</formula>
    </cfRule>
  </conditionalFormatting>
  <conditionalFormatting sqref="I7:BS9 I11:JM38">
    <cfRule type="expression" dxfId="31" priority="76">
      <formula>AND(task_start&lt;=I$5,ROUNDDOWN((task_end-task_start+1)*task_progress,0)+task_start-1&gt;=I$5)</formula>
    </cfRule>
    <cfRule type="expression" dxfId="30" priority="77" stopIfTrue="1">
      <formula>AND(task_end&gt;=I$5,task_start&lt;J$5)</formula>
    </cfRule>
  </conditionalFormatting>
  <conditionalFormatting sqref="D10">
    <cfRule type="dataBar" priority="49">
      <dataBar>
        <cfvo type="num" val="0"/>
        <cfvo type="num" val="1"/>
        <color theme="0" tint="-0.249977111117893"/>
      </dataBar>
      <extLst>
        <ext xmlns:x14="http://schemas.microsoft.com/office/spreadsheetml/2009/9/main" uri="{B025F937-C7B1-47D3-B67F-A62EFF666E3E}">
          <x14:id>{0C96868E-22D6-47C0-AEBD-7DAEDF1324AC}</x14:id>
        </ext>
      </extLst>
    </cfRule>
  </conditionalFormatting>
  <conditionalFormatting sqref="I10:BS10">
    <cfRule type="expression" dxfId="29" priority="48">
      <formula>AND(TODAY()&gt;=I$5,TODAY()&lt;J$5)</formula>
    </cfRule>
  </conditionalFormatting>
  <conditionalFormatting sqref="I10:BS10">
    <cfRule type="expression" dxfId="28" priority="46">
      <formula>AND(task_start&lt;=I$5,ROUNDDOWN((task_end-task_start+1)*task_progress,0)+task_start-1&gt;=I$5)</formula>
    </cfRule>
    <cfRule type="expression" dxfId="27" priority="47" stopIfTrue="1">
      <formula>AND(task_end&gt;=I$5,task_start&lt;J$5)</formula>
    </cfRule>
  </conditionalFormatting>
  <conditionalFormatting sqref="D17">
    <cfRule type="dataBar" priority="43">
      <dataBar>
        <cfvo type="num" val="0"/>
        <cfvo type="num" val="1"/>
        <color theme="0" tint="-0.249977111117893"/>
      </dataBar>
      <extLst>
        <ext xmlns:x14="http://schemas.microsoft.com/office/spreadsheetml/2009/9/main" uri="{B025F937-C7B1-47D3-B67F-A62EFF666E3E}">
          <x14:id>{CC3AE347-C672-46B5-B225-7B7ED39AF681}</x14:id>
        </ext>
      </extLst>
    </cfRule>
  </conditionalFormatting>
  <conditionalFormatting sqref="D23:D24">
    <cfRule type="dataBar" priority="42">
      <dataBar>
        <cfvo type="num" val="0"/>
        <cfvo type="num" val="1"/>
        <color theme="0" tint="-0.249977111117893"/>
      </dataBar>
      <extLst>
        <ext xmlns:x14="http://schemas.microsoft.com/office/spreadsheetml/2009/9/main" uri="{B025F937-C7B1-47D3-B67F-A62EFF666E3E}">
          <x14:id>{25C7410A-9CD4-4AED-8743-46168CA8B549}</x14:id>
        </ext>
      </extLst>
    </cfRule>
  </conditionalFormatting>
  <conditionalFormatting sqref="D33">
    <cfRule type="dataBar" priority="39">
      <dataBar>
        <cfvo type="num" val="0"/>
        <cfvo type="num" val="1"/>
        <color theme="0" tint="-0.249977111117893"/>
      </dataBar>
      <extLst>
        <ext xmlns:x14="http://schemas.microsoft.com/office/spreadsheetml/2009/9/main" uri="{B025F937-C7B1-47D3-B67F-A62EFF666E3E}">
          <x14:id>{4E37CFDA-B651-4DA5-9588-1E3D2EBA7D07}</x14:id>
        </ext>
      </extLst>
    </cfRule>
  </conditionalFormatting>
  <conditionalFormatting sqref="D34">
    <cfRule type="dataBar" priority="38">
      <dataBar>
        <cfvo type="num" val="0"/>
        <cfvo type="num" val="1"/>
        <color theme="0" tint="-0.249977111117893"/>
      </dataBar>
      <extLst>
        <ext xmlns:x14="http://schemas.microsoft.com/office/spreadsheetml/2009/9/main" uri="{B025F937-C7B1-47D3-B67F-A62EFF666E3E}">
          <x14:id>{F8EED807-70DE-4492-9178-CDE074A82F69}</x14:id>
        </ext>
      </extLst>
    </cfRule>
  </conditionalFormatting>
  <conditionalFormatting sqref="D9">
    <cfRule type="dataBar" priority="37">
      <dataBar>
        <cfvo type="num" val="0"/>
        <cfvo type="num" val="1"/>
        <color theme="0" tint="-0.249977111117893"/>
      </dataBar>
      <extLst>
        <ext xmlns:x14="http://schemas.microsoft.com/office/spreadsheetml/2009/9/main" uri="{B025F937-C7B1-47D3-B67F-A62EFF666E3E}">
          <x14:id>{E551C92C-C0D0-4969-B15C-AF26EE61F64A}</x14:id>
        </ext>
      </extLst>
    </cfRule>
  </conditionalFormatting>
  <conditionalFormatting sqref="D30">
    <cfRule type="dataBar" priority="33">
      <dataBar>
        <cfvo type="num" val="0"/>
        <cfvo type="num" val="1"/>
        <color theme="0" tint="-0.249977111117893"/>
      </dataBar>
      <extLst>
        <ext xmlns:x14="http://schemas.microsoft.com/office/spreadsheetml/2009/9/main" uri="{B025F937-C7B1-47D3-B67F-A62EFF666E3E}">
          <x14:id>{22767E8F-9923-41C5-89FF-226A6375AA8D}</x14:id>
        </ext>
      </extLst>
    </cfRule>
  </conditionalFormatting>
  <conditionalFormatting sqref="BT6:BZ6">
    <cfRule type="expression" dxfId="26" priority="32">
      <formula>AND(TODAY()&gt;=BT$5,TODAY()&lt;BU$5)</formula>
    </cfRule>
  </conditionalFormatting>
  <conditionalFormatting sqref="CA6">
    <cfRule type="expression" dxfId="25" priority="31">
      <formula>AND(TODAY()&gt;=CA$5,TODAY()&lt;CB$5)</formula>
    </cfRule>
  </conditionalFormatting>
  <conditionalFormatting sqref="CB6:OQ6">
    <cfRule type="expression" dxfId="24" priority="29">
      <formula>AND(TODAY()&gt;=CB$5,TODAY()&lt;CC$5)</formula>
    </cfRule>
  </conditionalFormatting>
  <conditionalFormatting sqref="BT8:JM9">
    <cfRule type="expression" dxfId="23" priority="28">
      <formula>AND(TODAY()&gt;=BT$5,TODAY()&lt;BU$5)</formula>
    </cfRule>
  </conditionalFormatting>
  <conditionalFormatting sqref="BT8:JM9">
    <cfRule type="expression" dxfId="22" priority="26">
      <formula>AND(task_start&lt;=BT$5,ROUNDDOWN((task_end-task_start+1)*task_progress,0)+task_start-1&gt;=BT$5)</formula>
    </cfRule>
    <cfRule type="expression" dxfId="21" priority="27" stopIfTrue="1">
      <formula>AND(task_end&gt;=BT$5,task_start&lt;BU$5)</formula>
    </cfRule>
  </conditionalFormatting>
  <conditionalFormatting sqref="BT10:JM10">
    <cfRule type="expression" dxfId="20" priority="25">
      <formula>AND(TODAY()&gt;=BT$5,TODAY()&lt;BU$5)</formula>
    </cfRule>
  </conditionalFormatting>
  <conditionalFormatting sqref="BT10:JM10">
    <cfRule type="expression" dxfId="19" priority="23">
      <formula>AND(task_start&lt;=BT$5,ROUNDDOWN((task_end-task_start+1)*task_progress,0)+task_start-1&gt;=BT$5)</formula>
    </cfRule>
    <cfRule type="expression" dxfId="18" priority="24" stopIfTrue="1">
      <formula>AND(task_end&gt;=BT$5,task_start&lt;BU$5)</formula>
    </cfRule>
  </conditionalFormatting>
  <conditionalFormatting sqref="D25">
    <cfRule type="dataBar" priority="19">
      <dataBar>
        <cfvo type="num" val="0"/>
        <cfvo type="num" val="1"/>
        <color theme="0" tint="-0.249977111117893"/>
      </dataBar>
      <extLst>
        <ext xmlns:x14="http://schemas.microsoft.com/office/spreadsheetml/2009/9/main" uri="{B025F937-C7B1-47D3-B67F-A62EFF666E3E}">
          <x14:id>{652C9EC1-C335-4462-B849-93EFFBB3C895}</x14:id>
        </ext>
      </extLst>
    </cfRule>
  </conditionalFormatting>
  <conditionalFormatting sqref="JN11:OH38">
    <cfRule type="expression" dxfId="17" priority="18">
      <formula>AND(TODAY()&gt;=JN$5,TODAY()&lt;JO$5)</formula>
    </cfRule>
  </conditionalFormatting>
  <conditionalFormatting sqref="JN11:OH38">
    <cfRule type="expression" dxfId="16" priority="16">
      <formula>AND(task_start&lt;=JN$5,ROUNDDOWN((task_end-task_start+1)*task_progress,0)+task_start-1&gt;=JN$5)</formula>
    </cfRule>
    <cfRule type="expression" dxfId="15" priority="17" stopIfTrue="1">
      <formula>AND(task_end&gt;=JN$5,task_start&lt;JO$5)</formula>
    </cfRule>
  </conditionalFormatting>
  <conditionalFormatting sqref="JN8:OH9">
    <cfRule type="expression" dxfId="14" priority="15">
      <formula>AND(TODAY()&gt;=JN$5,TODAY()&lt;JO$5)</formula>
    </cfRule>
  </conditionalFormatting>
  <conditionalFormatting sqref="JN8:OH9">
    <cfRule type="expression" dxfId="13" priority="13">
      <formula>AND(task_start&lt;=JN$5,ROUNDDOWN((task_end-task_start+1)*task_progress,0)+task_start-1&gt;=JN$5)</formula>
    </cfRule>
    <cfRule type="expression" dxfId="12" priority="14" stopIfTrue="1">
      <formula>AND(task_end&gt;=JN$5,task_start&lt;JO$5)</formula>
    </cfRule>
  </conditionalFormatting>
  <conditionalFormatting sqref="JN10:OH10">
    <cfRule type="expression" dxfId="11" priority="12">
      <formula>AND(TODAY()&gt;=JN$5,TODAY()&lt;JO$5)</formula>
    </cfRule>
  </conditionalFormatting>
  <conditionalFormatting sqref="JN10:OH10">
    <cfRule type="expression" dxfId="10" priority="10">
      <formula>AND(task_start&lt;=JN$5,ROUNDDOWN((task_end-task_start+1)*task_progress,0)+task_start-1&gt;=JN$5)</formula>
    </cfRule>
    <cfRule type="expression" dxfId="9" priority="11" stopIfTrue="1">
      <formula>AND(task_end&gt;=JN$5,task_start&lt;JO$5)</formula>
    </cfRule>
  </conditionalFormatting>
  <conditionalFormatting sqref="OI11:OQ38">
    <cfRule type="expression" dxfId="8" priority="9">
      <formula>AND(TODAY()&gt;=OI$5,TODAY()&lt;OJ$5)</formula>
    </cfRule>
  </conditionalFormatting>
  <conditionalFormatting sqref="OI11:OQ38">
    <cfRule type="expression" dxfId="7" priority="7">
      <formula>AND(task_start&lt;=OI$5,ROUNDDOWN((task_end-task_start+1)*task_progress,0)+task_start-1&gt;=OI$5)</formula>
    </cfRule>
    <cfRule type="expression" dxfId="6" priority="8" stopIfTrue="1">
      <formula>AND(task_end&gt;=OI$5,task_start&lt;OJ$5)</formula>
    </cfRule>
  </conditionalFormatting>
  <conditionalFormatting sqref="OI8:OQ9">
    <cfRule type="expression" dxfId="5" priority="6">
      <formula>AND(TODAY()&gt;=OI$5,TODAY()&lt;OJ$5)</formula>
    </cfRule>
  </conditionalFormatting>
  <conditionalFormatting sqref="OI8:OQ9">
    <cfRule type="expression" dxfId="4" priority="4">
      <formula>AND(task_start&lt;=OI$5,ROUNDDOWN((task_end-task_start+1)*task_progress,0)+task_start-1&gt;=OI$5)</formula>
    </cfRule>
    <cfRule type="expression" dxfId="3" priority="5" stopIfTrue="1">
      <formula>AND(task_end&gt;=OI$5,task_start&lt;OJ$5)</formula>
    </cfRule>
  </conditionalFormatting>
  <conditionalFormatting sqref="OI10:OQ10">
    <cfRule type="expression" dxfId="2" priority="3">
      <formula>AND(TODAY()&gt;=OI$5,TODAY()&lt;OJ$5)</formula>
    </cfRule>
  </conditionalFormatting>
  <conditionalFormatting sqref="OI10:OQ10">
    <cfRule type="expression" dxfId="1" priority="1">
      <formula>AND(task_start&lt;=OI$5,ROUNDDOWN((task_end-task_start+1)*task_progress,0)+task_start-1&gt;=OI$5)</formula>
    </cfRule>
    <cfRule type="expression" dxfId="0" priority="2" stopIfTrue="1">
      <formula>AND(task_end&gt;=OI$5,task_start&lt;OJ$5)</formula>
    </cfRule>
  </conditionalFormatting>
  <dataValidations count="1">
    <dataValidation type="whole" operator="greaterThanOrEqual" allowBlank="1" showInputMessage="1" promptTitle="Mostrar semana" prompt="Al cambiar este número, se desplazará la vista del diagrama de Gantt." sqref="E4" xr:uid="{00000000-0002-0000-0100-000000000000}">
      <formula1>1</formula1>
    </dataValidation>
  </dataValidations>
  <printOptions horizontalCentered="1"/>
  <pageMargins left="0.35" right="0.35" top="0.35" bottom="0.5" header="0.3" footer="0.3"/>
  <pageSetup paperSize="9" scale="55" fitToHeight="0" orientation="landscape" r:id="rId1"/>
  <headerFooter differentFirst="1" scaleWithDoc="0">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D7:D8 D11:D16 D18:D22 D31:D32 D26:D29 D35:D38</xm:sqref>
        </x14:conditionalFormatting>
        <x14:conditionalFormatting xmlns:xm="http://schemas.microsoft.com/office/excel/2006/main">
          <x14:cfRule type="dataBar" id="{0C96868E-22D6-47C0-AEBD-7DAEDF1324AC}">
            <x14:dataBar minLength="0" maxLength="100" gradient="0">
              <x14:cfvo type="num">
                <xm:f>0</xm:f>
              </x14:cfvo>
              <x14:cfvo type="num">
                <xm:f>1</xm:f>
              </x14:cfvo>
              <x14:negativeFillColor rgb="FFFF0000"/>
              <x14:axisColor rgb="FF000000"/>
            </x14:dataBar>
          </x14:cfRule>
          <xm:sqref>D10</xm:sqref>
        </x14:conditionalFormatting>
        <x14:conditionalFormatting xmlns:xm="http://schemas.microsoft.com/office/excel/2006/main">
          <x14:cfRule type="dataBar" id="{CC3AE347-C672-46B5-B225-7B7ED39AF681}">
            <x14:dataBar minLength="0" maxLength="100" gradient="0">
              <x14:cfvo type="num">
                <xm:f>0</xm:f>
              </x14:cfvo>
              <x14:cfvo type="num">
                <xm:f>1</xm:f>
              </x14:cfvo>
              <x14:negativeFillColor rgb="FFFF0000"/>
              <x14:axisColor rgb="FF000000"/>
            </x14:dataBar>
          </x14:cfRule>
          <xm:sqref>D17</xm:sqref>
        </x14:conditionalFormatting>
        <x14:conditionalFormatting xmlns:xm="http://schemas.microsoft.com/office/excel/2006/main">
          <x14:cfRule type="dataBar" id="{25C7410A-9CD4-4AED-8743-46168CA8B549}">
            <x14:dataBar minLength="0" maxLength="100" gradient="0">
              <x14:cfvo type="num">
                <xm:f>0</xm:f>
              </x14:cfvo>
              <x14:cfvo type="num">
                <xm:f>1</xm:f>
              </x14:cfvo>
              <x14:negativeFillColor rgb="FFFF0000"/>
              <x14:axisColor rgb="FF000000"/>
            </x14:dataBar>
          </x14:cfRule>
          <xm:sqref>D23:D24</xm:sqref>
        </x14:conditionalFormatting>
        <x14:conditionalFormatting xmlns:xm="http://schemas.microsoft.com/office/excel/2006/main">
          <x14:cfRule type="dataBar" id="{4E37CFDA-B651-4DA5-9588-1E3D2EBA7D07}">
            <x14:dataBar minLength="0" maxLength="100" gradient="0">
              <x14:cfvo type="num">
                <xm:f>0</xm:f>
              </x14:cfvo>
              <x14:cfvo type="num">
                <xm:f>1</xm:f>
              </x14:cfvo>
              <x14:negativeFillColor rgb="FFFF0000"/>
              <x14:axisColor rgb="FF000000"/>
            </x14:dataBar>
          </x14:cfRule>
          <xm:sqref>D33</xm:sqref>
        </x14:conditionalFormatting>
        <x14:conditionalFormatting xmlns:xm="http://schemas.microsoft.com/office/excel/2006/main">
          <x14:cfRule type="dataBar" id="{F8EED807-70DE-4492-9178-CDE074A82F69}">
            <x14:dataBar minLength="0" maxLength="100" gradient="0">
              <x14:cfvo type="num">
                <xm:f>0</xm:f>
              </x14:cfvo>
              <x14:cfvo type="num">
                <xm:f>1</xm:f>
              </x14:cfvo>
              <x14:negativeFillColor rgb="FFFF0000"/>
              <x14:axisColor rgb="FF000000"/>
            </x14:dataBar>
          </x14:cfRule>
          <xm:sqref>D34</xm:sqref>
        </x14:conditionalFormatting>
        <x14:conditionalFormatting xmlns:xm="http://schemas.microsoft.com/office/excel/2006/main">
          <x14:cfRule type="dataBar" id="{E551C92C-C0D0-4969-B15C-AF26EE61F64A}">
            <x14:dataBar minLength="0" maxLength="100" gradient="0">
              <x14:cfvo type="num">
                <xm:f>0</xm:f>
              </x14:cfvo>
              <x14:cfvo type="num">
                <xm:f>1</xm:f>
              </x14:cfvo>
              <x14:negativeFillColor rgb="FFFF0000"/>
              <x14:axisColor rgb="FF000000"/>
            </x14:dataBar>
          </x14:cfRule>
          <xm:sqref>D9</xm:sqref>
        </x14:conditionalFormatting>
        <x14:conditionalFormatting xmlns:xm="http://schemas.microsoft.com/office/excel/2006/main">
          <x14:cfRule type="dataBar" id="{22767E8F-9923-41C5-89FF-226A6375AA8D}">
            <x14:dataBar minLength="0" maxLength="100" gradient="0">
              <x14:cfvo type="num">
                <xm:f>0</xm:f>
              </x14:cfvo>
              <x14:cfvo type="num">
                <xm:f>1</xm:f>
              </x14:cfvo>
              <x14:negativeFillColor rgb="FFFF0000"/>
              <x14:axisColor rgb="FF000000"/>
            </x14:dataBar>
          </x14:cfRule>
          <xm:sqref>D30</xm:sqref>
        </x14:conditionalFormatting>
        <x14:conditionalFormatting xmlns:xm="http://schemas.microsoft.com/office/excel/2006/main">
          <x14:cfRule type="dataBar" id="{652C9EC1-C335-4462-B849-93EFFBB3C895}">
            <x14:dataBar minLength="0" maxLength="100" gradient="0">
              <x14:cfvo type="num">
                <xm:f>0</xm:f>
              </x14:cfvo>
              <x14:cfvo type="num">
                <xm:f>1</xm:f>
              </x14:cfvo>
              <x14:negativeFillColor rgb="FFFF0000"/>
              <x14:axisColor rgb="FF000000"/>
            </x14:dataBar>
          </x14:cfRule>
          <xm:sqref>D25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G8"/>
  <sheetViews>
    <sheetView workbookViewId="0">
      <selection activeCell="E4" sqref="E4:F8"/>
    </sheetView>
  </sheetViews>
  <sheetFormatPr baseColWidth="10" defaultRowHeight="15" x14ac:dyDescent="0.25"/>
  <cols>
    <col min="5" max="5" width="20.42578125" customWidth="1"/>
    <col min="6" max="6" width="26.42578125" bestFit="1" customWidth="1"/>
  </cols>
  <sheetData>
    <row r="4" spans="5:7" ht="28.5" customHeight="1" thickBot="1" x14ac:dyDescent="0.3">
      <c r="E4" s="88" t="s">
        <v>59</v>
      </c>
      <c r="F4" s="88"/>
    </row>
    <row r="5" spans="5:7" ht="45.75" thickBot="1" x14ac:dyDescent="0.3">
      <c r="E5" s="55" t="s">
        <v>51</v>
      </c>
      <c r="F5" s="56" t="s">
        <v>58</v>
      </c>
    </row>
    <row r="6" spans="5:7" ht="48.75" customHeight="1" thickBot="1" x14ac:dyDescent="0.3">
      <c r="E6" s="55" t="s">
        <v>31</v>
      </c>
      <c r="F6" s="56" t="str">
        <f>+CalendarioProyecto!C29</f>
        <v>Comisión PEI y Pasantes</v>
      </c>
    </row>
    <row r="7" spans="5:7" ht="30.75" thickBot="1" x14ac:dyDescent="0.3">
      <c r="E7" s="55" t="s">
        <v>36</v>
      </c>
      <c r="F7" s="55" t="s">
        <v>35</v>
      </c>
      <c r="G7" s="57"/>
    </row>
    <row r="8" spans="5:7" ht="30.75" thickBot="1" x14ac:dyDescent="0.3">
      <c r="E8" s="55" t="s">
        <v>34</v>
      </c>
      <c r="F8" s="55" t="s">
        <v>27</v>
      </c>
      <c r="G8" s="57"/>
    </row>
  </sheetData>
  <mergeCells count="1">
    <mergeCell ref="E4:F4"/>
  </mergeCells>
  <conditionalFormatting sqref="G7">
    <cfRule type="dataBar" priority="2">
      <dataBar>
        <cfvo type="num" val="0"/>
        <cfvo type="num" val="1"/>
        <color theme="0" tint="-0.249977111117893"/>
      </dataBar>
      <extLst>
        <ext xmlns:x14="http://schemas.microsoft.com/office/spreadsheetml/2009/9/main" uri="{B025F937-C7B1-47D3-B67F-A62EFF666E3E}">
          <x14:id>{E55FFFD3-2684-4038-AFB1-B16C6E27DFCD}</x14:id>
        </ext>
      </extLst>
    </cfRule>
  </conditionalFormatting>
  <conditionalFormatting sqref="G8">
    <cfRule type="dataBar" priority="1">
      <dataBar>
        <cfvo type="num" val="0"/>
        <cfvo type="num" val="1"/>
        <color theme="0" tint="-0.249977111117893"/>
      </dataBar>
      <extLst>
        <ext xmlns:x14="http://schemas.microsoft.com/office/spreadsheetml/2009/9/main" uri="{B025F937-C7B1-47D3-B67F-A62EFF666E3E}">
          <x14:id>{EDFF08E8-CB73-4F5A-8F84-21D1A6574344}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55FFFD3-2684-4038-AFB1-B16C6E27DFCD}">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EDFF08E8-CB73-4F5A-8F84-21D1A6574344}">
            <x14:dataBar minLength="0" maxLength="100" gradient="0">
              <x14:cfvo type="num">
                <xm:f>0</xm:f>
              </x14:cfvo>
              <x14:cfvo type="num">
                <xm:f>1</xm:f>
              </x14:cfvo>
              <x14:negativeFillColor rgb="FFFF0000"/>
              <x14:axisColor rgb="FF000000"/>
            </x14:dataBar>
          </x14:cfRule>
          <xm:sqref>G8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CalendarioProyecto</vt:lpstr>
      <vt:lpstr>Hoja1</vt:lpstr>
      <vt:lpstr>Display_Week</vt:lpstr>
      <vt:lpstr>Project_Start</vt:lpstr>
      <vt:lpstr>CalendarioProyecto!task_end</vt:lpstr>
      <vt:lpstr>CalendarioProyecto!task_progress</vt:lpstr>
      <vt:lpstr>CalendarioProyecto!task_start</vt:lpstr>
      <vt:lpstr>CalendarioProyecto!Títulos_a_imprimir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2022-10-20T17:44:07Z</dcterms:modified>
</cp:coreProperties>
</file>