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HARE01\Gestion Ambiental\Datos 2020\Cuestionario y Respaldos por pregunta\Pregunta 6\Papel\"/>
    </mc:Choice>
  </mc:AlternateContent>
  <bookViews>
    <workbookView xWindow="0" yWindow="0" windowWidth="15345" windowHeight="4035" tabRatio="755" firstSheet="6" activeTab="12"/>
  </bookViews>
  <sheets>
    <sheet name="Datos Generales" sheetId="15" r:id="rId1"/>
    <sheet name="Edificio 1" sheetId="1" r:id="rId2"/>
    <sheet name="Edificio 2" sheetId="23" r:id="rId3"/>
    <sheet name="Edificio 3" sheetId="22" r:id="rId4"/>
    <sheet name="Edificio 4" sheetId="21" r:id="rId5"/>
    <sheet name="Edificio 5" sheetId="20" r:id="rId6"/>
    <sheet name="Edificio 6" sheetId="19" r:id="rId7"/>
    <sheet name="Edificio 7" sheetId="18" r:id="rId8"/>
    <sheet name="Edificio 8" sheetId="17" r:id="rId9"/>
    <sheet name="Edificio 9" sheetId="16" r:id="rId10"/>
    <sheet name="Edificio 10" sheetId="24" r:id="rId11"/>
    <sheet name="Reporte institucional_edificio" sheetId="13" r:id="rId12"/>
    <sheet name="Reporte Institucional_mes" sheetId="14" r:id="rId13"/>
  </sheets>
  <calcPr calcId="152511"/>
</workbook>
</file>

<file path=xl/calcChain.xml><?xml version="1.0" encoding="utf-8"?>
<calcChain xmlns="http://schemas.openxmlformats.org/spreadsheetml/2006/main">
  <c r="C4" i="1" l="1"/>
  <c r="C4" i="23"/>
  <c r="C4" i="22"/>
  <c r="D23" i="18"/>
  <c r="F23" i="18" s="1"/>
  <c r="D22" i="18"/>
  <c r="F22" i="18" s="1"/>
  <c r="D21" i="18"/>
  <c r="F21" i="18" s="1"/>
  <c r="D20" i="18"/>
  <c r="F20" i="18" s="1"/>
  <c r="D19" i="18"/>
  <c r="F19" i="18" s="1"/>
  <c r="D18" i="18"/>
  <c r="F18" i="18" s="1"/>
  <c r="D17" i="18"/>
  <c r="F17" i="18" s="1"/>
  <c r="D16" i="18"/>
  <c r="F16" i="18" s="1"/>
  <c r="D15" i="18"/>
  <c r="F15" i="18" s="1"/>
  <c r="D14" i="18"/>
  <c r="F14" i="18" s="1"/>
  <c r="D13" i="18"/>
  <c r="F13" i="18" s="1"/>
  <c r="D12" i="18"/>
  <c r="F12" i="18" s="1"/>
  <c r="D23" i="19"/>
  <c r="D22" i="19"/>
  <c r="D21" i="19"/>
  <c r="D20" i="19"/>
  <c r="D19" i="19"/>
  <c r="D18" i="19"/>
  <c r="D17" i="19"/>
  <c r="D16" i="19"/>
  <c r="D15" i="19"/>
  <c r="D14" i="19"/>
  <c r="D13" i="19"/>
  <c r="D12" i="19"/>
  <c r="D12" i="1" l="1"/>
  <c r="D13" i="1"/>
  <c r="D14" i="1"/>
  <c r="D15" i="1"/>
  <c r="D16" i="1"/>
  <c r="D17" i="1"/>
  <c r="D18" i="1"/>
  <c r="D19" i="1"/>
  <c r="D20" i="1"/>
  <c r="D21" i="1"/>
  <c r="E25" i="1" l="1"/>
  <c r="C7" i="14"/>
  <c r="C8" i="14"/>
  <c r="C9" i="14"/>
  <c r="C10" i="14"/>
  <c r="C11" i="14"/>
  <c r="C12" i="14"/>
  <c r="C13" i="14"/>
  <c r="C14" i="14"/>
  <c r="C15" i="14"/>
  <c r="C16" i="14"/>
  <c r="C17" i="14"/>
  <c r="C6" i="14"/>
  <c r="D23" i="24"/>
  <c r="F23" i="24" s="1"/>
  <c r="D22" i="24"/>
  <c r="F22" i="24" s="1"/>
  <c r="D21" i="24"/>
  <c r="F21" i="24" s="1"/>
  <c r="D20" i="24"/>
  <c r="F20" i="24" s="1"/>
  <c r="D19" i="24"/>
  <c r="F19" i="24" s="1"/>
  <c r="D18" i="24"/>
  <c r="F18" i="24" s="1"/>
  <c r="D17" i="24"/>
  <c r="F17" i="24" s="1"/>
  <c r="D16" i="24"/>
  <c r="F16" i="24" s="1"/>
  <c r="D15" i="24"/>
  <c r="F15" i="24" s="1"/>
  <c r="D14" i="24"/>
  <c r="F14" i="24" s="1"/>
  <c r="D13" i="24"/>
  <c r="F13" i="24" s="1"/>
  <c r="D12" i="24"/>
  <c r="F12" i="24" s="1"/>
  <c r="D23" i="16"/>
  <c r="F23" i="16" s="1"/>
  <c r="D22" i="16"/>
  <c r="F22" i="16" s="1"/>
  <c r="D21" i="16"/>
  <c r="F21" i="16" s="1"/>
  <c r="D20" i="16"/>
  <c r="F20" i="16" s="1"/>
  <c r="D19" i="16"/>
  <c r="F19" i="16" s="1"/>
  <c r="D18" i="16"/>
  <c r="F18" i="16" s="1"/>
  <c r="D17" i="16"/>
  <c r="F17" i="16" s="1"/>
  <c r="D16" i="16"/>
  <c r="F16" i="16" s="1"/>
  <c r="D15" i="16"/>
  <c r="F15" i="16" s="1"/>
  <c r="D14" i="16"/>
  <c r="F14" i="16" s="1"/>
  <c r="D13" i="16"/>
  <c r="F13" i="16" s="1"/>
  <c r="D12" i="16"/>
  <c r="F12" i="16" s="1"/>
  <c r="D23" i="17"/>
  <c r="F23" i="17" s="1"/>
  <c r="D22" i="17"/>
  <c r="F22" i="17" s="1"/>
  <c r="D21" i="17"/>
  <c r="F21" i="17" s="1"/>
  <c r="D20" i="17"/>
  <c r="F20" i="17" s="1"/>
  <c r="D19" i="17"/>
  <c r="F19" i="17" s="1"/>
  <c r="D18" i="17"/>
  <c r="F18" i="17" s="1"/>
  <c r="D17" i="17"/>
  <c r="F17" i="17" s="1"/>
  <c r="D16" i="17"/>
  <c r="F16" i="17" s="1"/>
  <c r="D15" i="17"/>
  <c r="F15" i="17" s="1"/>
  <c r="D14" i="17"/>
  <c r="F14" i="17" s="1"/>
  <c r="D13" i="17"/>
  <c r="F13" i="17" s="1"/>
  <c r="D12" i="17"/>
  <c r="F12" i="17" s="1"/>
  <c r="F23" i="19"/>
  <c r="F22" i="19"/>
  <c r="F21" i="19"/>
  <c r="F20" i="19"/>
  <c r="F19" i="19"/>
  <c r="F18" i="19"/>
  <c r="F17" i="19"/>
  <c r="F16" i="19"/>
  <c r="F15" i="19"/>
  <c r="F14" i="19"/>
  <c r="F13" i="19"/>
  <c r="F12" i="19"/>
  <c r="D23" i="20"/>
  <c r="F23" i="20" s="1"/>
  <c r="D22" i="20"/>
  <c r="F22" i="20" s="1"/>
  <c r="D21" i="20"/>
  <c r="F21" i="20" s="1"/>
  <c r="D20" i="20"/>
  <c r="F20" i="20" s="1"/>
  <c r="D19" i="20"/>
  <c r="F19" i="20" s="1"/>
  <c r="D18" i="20"/>
  <c r="F18" i="20" s="1"/>
  <c r="D17" i="20"/>
  <c r="F17" i="20" s="1"/>
  <c r="D16" i="20"/>
  <c r="F16" i="20" s="1"/>
  <c r="D15" i="20"/>
  <c r="F15" i="20" s="1"/>
  <c r="D14" i="20"/>
  <c r="F14" i="20" s="1"/>
  <c r="D13" i="20"/>
  <c r="F13" i="20" s="1"/>
  <c r="D12" i="20"/>
  <c r="F12" i="20" s="1"/>
  <c r="D23" i="21"/>
  <c r="F23" i="21" s="1"/>
  <c r="D22" i="21"/>
  <c r="F22" i="21" s="1"/>
  <c r="D21" i="21"/>
  <c r="F21" i="21" s="1"/>
  <c r="D20" i="21"/>
  <c r="F20" i="21" s="1"/>
  <c r="D19" i="21"/>
  <c r="F19" i="21" s="1"/>
  <c r="D18" i="21"/>
  <c r="F18" i="21" s="1"/>
  <c r="D17" i="21"/>
  <c r="F17" i="21" s="1"/>
  <c r="D16" i="21"/>
  <c r="F16" i="21" s="1"/>
  <c r="D15" i="21"/>
  <c r="F15" i="21" s="1"/>
  <c r="D14" i="21"/>
  <c r="F14" i="21" s="1"/>
  <c r="D13" i="21"/>
  <c r="F13" i="21" s="1"/>
  <c r="D12" i="21"/>
  <c r="F12" i="21" s="1"/>
  <c r="D23" i="22"/>
  <c r="F23" i="22" s="1"/>
  <c r="D22" i="22"/>
  <c r="F22" i="22" s="1"/>
  <c r="D21" i="22"/>
  <c r="F21" i="22" s="1"/>
  <c r="D20" i="22"/>
  <c r="F20" i="22" s="1"/>
  <c r="D19" i="22"/>
  <c r="F19" i="22" s="1"/>
  <c r="D18" i="22"/>
  <c r="F18" i="22" s="1"/>
  <c r="D17" i="22"/>
  <c r="F17" i="22" s="1"/>
  <c r="D16" i="22"/>
  <c r="F16" i="22" s="1"/>
  <c r="D15" i="22"/>
  <c r="F15" i="22" s="1"/>
  <c r="D14" i="22"/>
  <c r="F14" i="22" s="1"/>
  <c r="D13" i="22"/>
  <c r="F13" i="22" s="1"/>
  <c r="D12" i="22"/>
  <c r="F12" i="22" s="1"/>
  <c r="D23" i="23"/>
  <c r="F23" i="23" s="1"/>
  <c r="D22" i="23"/>
  <c r="F22" i="23" s="1"/>
  <c r="D21" i="23"/>
  <c r="F21" i="23" s="1"/>
  <c r="D20" i="23"/>
  <c r="F20" i="23" s="1"/>
  <c r="D19" i="23"/>
  <c r="F19" i="23" s="1"/>
  <c r="D18" i="23"/>
  <c r="F18" i="23" s="1"/>
  <c r="D17" i="23"/>
  <c r="F17" i="23" s="1"/>
  <c r="D16" i="23"/>
  <c r="F16" i="23" s="1"/>
  <c r="D15" i="23"/>
  <c r="F15" i="23" s="1"/>
  <c r="D14" i="23"/>
  <c r="F14" i="23" s="1"/>
  <c r="D13" i="23"/>
  <c r="F13" i="23" s="1"/>
  <c r="D12" i="23"/>
  <c r="F12" i="23" s="1"/>
  <c r="C6" i="13" l="1"/>
  <c r="B6" i="14"/>
  <c r="F12" i="1"/>
  <c r="F17" i="1"/>
  <c r="F20" i="1"/>
  <c r="F21" i="1"/>
  <c r="B10" i="14"/>
  <c r="D10" i="14" s="1"/>
  <c r="B11" i="14"/>
  <c r="D11" i="14" s="1"/>
  <c r="B12" i="14"/>
  <c r="D12" i="14" s="1"/>
  <c r="B13" i="14"/>
  <c r="D13" i="14" s="1"/>
  <c r="B14" i="14"/>
  <c r="D14" i="14" s="1"/>
  <c r="B15" i="14"/>
  <c r="D15" i="14" s="1"/>
  <c r="D22" i="1"/>
  <c r="B16" i="14" s="1"/>
  <c r="D16" i="14" s="1"/>
  <c r="D23" i="1"/>
  <c r="B17" i="14" s="1"/>
  <c r="D17" i="14" s="1"/>
  <c r="F23" i="1" l="1"/>
  <c r="F19" i="1"/>
  <c r="F22" i="1"/>
  <c r="F18" i="1"/>
  <c r="B7" i="14"/>
  <c r="D7" i="14" s="1"/>
  <c r="F13" i="1"/>
  <c r="F14" i="1"/>
  <c r="B8" i="14"/>
  <c r="D8" i="14" s="1"/>
  <c r="B9" i="14"/>
  <c r="D9" i="14" s="1"/>
  <c r="F15" i="1"/>
  <c r="F16" i="1"/>
  <c r="D6" i="14"/>
  <c r="E25" i="24"/>
  <c r="C15" i="13" s="1"/>
  <c r="B25" i="24"/>
  <c r="B24" i="24"/>
  <c r="E25" i="16"/>
  <c r="C14" i="13" s="1"/>
  <c r="B25" i="16"/>
  <c r="B24" i="16"/>
  <c r="D25" i="16"/>
  <c r="B14" i="13" s="1"/>
  <c r="D14" i="13" s="1"/>
  <c r="E25" i="17"/>
  <c r="C13" i="13" s="1"/>
  <c r="B25" i="17"/>
  <c r="B24" i="17"/>
  <c r="E25" i="18"/>
  <c r="C12" i="13" s="1"/>
  <c r="B25" i="18"/>
  <c r="B24" i="18"/>
  <c r="D25" i="18"/>
  <c r="B12" i="13" s="1"/>
  <c r="D12" i="13" s="1"/>
  <c r="E25" i="19"/>
  <c r="C11" i="13" s="1"/>
  <c r="B25" i="19"/>
  <c r="B24" i="19"/>
  <c r="E25" i="20"/>
  <c r="C10" i="13" s="1"/>
  <c r="B25" i="20"/>
  <c r="B24" i="20"/>
  <c r="D25" i="20"/>
  <c r="B10" i="13" s="1"/>
  <c r="D10" i="13" s="1"/>
  <c r="E25" i="21"/>
  <c r="C9" i="13" s="1"/>
  <c r="B25" i="21"/>
  <c r="B24" i="21"/>
  <c r="E25" i="22"/>
  <c r="C8" i="13" s="1"/>
  <c r="B25" i="22"/>
  <c r="B24" i="22"/>
  <c r="E25" i="23"/>
  <c r="C7" i="13" s="1"/>
  <c r="B25" i="23"/>
  <c r="B24" i="23"/>
  <c r="B25" i="1"/>
  <c r="B3" i="14"/>
  <c r="C4" i="24"/>
  <c r="C4" i="16"/>
  <c r="C4" i="17"/>
  <c r="C4" i="18"/>
  <c r="C4" i="19"/>
  <c r="C4" i="20"/>
  <c r="C4" i="21"/>
  <c r="B18" i="14" l="1"/>
  <c r="D18" i="14"/>
  <c r="B19" i="14"/>
  <c r="D25" i="21"/>
  <c r="B9" i="13" s="1"/>
  <c r="D9" i="13" s="1"/>
  <c r="D25" i="19"/>
  <c r="B11" i="13" s="1"/>
  <c r="D11" i="13" s="1"/>
  <c r="D25" i="17"/>
  <c r="B13" i="13" s="1"/>
  <c r="D13" i="13" s="1"/>
  <c r="F25" i="16"/>
  <c r="D24" i="16"/>
  <c r="D25" i="24"/>
  <c r="B15" i="13" s="1"/>
  <c r="D15" i="13" s="1"/>
  <c r="F25" i="24"/>
  <c r="D24" i="24"/>
  <c r="F25" i="17"/>
  <c r="D24" i="17"/>
  <c r="F25" i="18"/>
  <c r="D24" i="18"/>
  <c r="F25" i="19"/>
  <c r="D24" i="19"/>
  <c r="F25" i="20"/>
  <c r="D24" i="20"/>
  <c r="F25" i="21"/>
  <c r="D24" i="21"/>
  <c r="D25" i="22"/>
  <c r="B8" i="13" s="1"/>
  <c r="D8" i="13" s="1"/>
  <c r="F25" i="22"/>
  <c r="D24" i="22"/>
  <c r="D25" i="23"/>
  <c r="B7" i="13" s="1"/>
  <c r="D7" i="13" s="1"/>
  <c r="F25" i="23"/>
  <c r="D24" i="23"/>
  <c r="D25" i="1"/>
  <c r="B6" i="13" s="1"/>
  <c r="C2" i="24"/>
  <c r="C2" i="16"/>
  <c r="C2" i="17"/>
  <c r="C2" i="18"/>
  <c r="C2" i="19"/>
  <c r="C2" i="20"/>
  <c r="C2" i="21"/>
  <c r="C2" i="22"/>
  <c r="C2" i="23"/>
  <c r="C2" i="1"/>
  <c r="B2" i="14"/>
  <c r="B2" i="13"/>
  <c r="C19" i="14" l="1"/>
  <c r="D6" i="13"/>
  <c r="A15" i="13"/>
  <c r="A14" i="13"/>
  <c r="A13" i="13"/>
  <c r="A12" i="13"/>
  <c r="A11" i="13"/>
  <c r="A10" i="13"/>
  <c r="A9" i="13"/>
  <c r="A8" i="13"/>
  <c r="A7" i="13"/>
  <c r="A6" i="13"/>
  <c r="D19" i="14" l="1"/>
  <c r="D24" i="1"/>
  <c r="F25" i="1"/>
  <c r="C16" i="13"/>
  <c r="B24" i="1" l="1"/>
  <c r="B16" i="13"/>
  <c r="D17" i="13" s="1"/>
</calcChain>
</file>

<file path=xl/comments1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10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2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3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4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5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6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7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8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comments9.xml><?xml version="1.0" encoding="utf-8"?>
<comments xmlns="http://schemas.openxmlformats.org/spreadsheetml/2006/main">
  <authors>
    <author>mchinchilla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Hacer corte (inventario) al final del mes</t>
        </r>
      </text>
    </comment>
  </commentList>
</comments>
</file>

<file path=xl/sharedStrings.xml><?xml version="1.0" encoding="utf-8"?>
<sst xmlns="http://schemas.openxmlformats.org/spreadsheetml/2006/main" count="350" uniqueCount="53">
  <si>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</si>
  <si>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</si>
  <si>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</si>
  <si>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</si>
  <si>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</si>
  <si>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</si>
  <si>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</si>
  <si>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</si>
  <si>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</si>
  <si>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</si>
  <si>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</si>
  <si>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</si>
  <si>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</si>
  <si>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Totales</t>
  </si>
  <si>
    <t>INSTITUCION:</t>
  </si>
  <si>
    <t>FECHA DE ACTUALIZACIÓN:</t>
  </si>
  <si>
    <t xml:space="preserve">ENCARGADO DE REGISTRO: </t>
  </si>
  <si>
    <t>Edificio/ Dependencia</t>
  </si>
  <si>
    <t>TOTAL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</si>
  <si>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</si>
  <si>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</si>
  <si>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</si>
  <si>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</si>
  <si>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</si>
  <si>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</si>
  <si>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</si>
  <si>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</si>
  <si>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</si>
  <si>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</si>
  <si>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Número de Empleados</t>
  </si>
  <si>
    <t>Saldo (resmas que permanecen en stock)</t>
  </si>
  <si>
    <t>Cantidad de resmas que ingresan a stock</t>
  </si>
  <si>
    <t>Cantidad de resmas consumidas</t>
  </si>
  <si>
    <t>Consumo de papel por empleado (hojas/empleado/mes)</t>
  </si>
  <si>
    <t>Cantidad de resmas en stock con que se inicia el año:</t>
  </si>
  <si>
    <t>PERÍODO REPORTADO:</t>
  </si>
  <si>
    <t>Número de Funcionarios</t>
  </si>
  <si>
    <t>Consumo de papel (resmas/mes)</t>
  </si>
  <si>
    <t>INSTITUCIÓN:</t>
  </si>
  <si>
    <t>PROMEDIO</t>
  </si>
  <si>
    <t>Promedio</t>
  </si>
  <si>
    <t>Total</t>
  </si>
  <si>
    <t>---</t>
  </si>
  <si>
    <t>Consumo de papel por funcionario (hojas/funcionario/mes)</t>
  </si>
  <si>
    <t>Consumo de papel (hojas/funcionario)</t>
  </si>
  <si>
    <t>Oficina Nacional de Semillas</t>
  </si>
  <si>
    <t>Ing. Emilio Fournier Castro</t>
  </si>
  <si>
    <t>Licda. Marilyn Vargas Solís</t>
  </si>
  <si>
    <t>2223-5922</t>
  </si>
  <si>
    <t>mvargas@ofinase.go.cr</t>
  </si>
  <si>
    <t>Jefatura Administrativa Financiera</t>
  </si>
  <si>
    <t>Departamento Administrativo Financiero</t>
  </si>
  <si>
    <t>II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</si>
</sst>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8" xfId="0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0" fillId="2" borderId="5" xfId="0" applyFill="1" applyBorder="1"/>
    <xf numFmtId="164" fontId="0" fillId="2" borderId="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Border="1" applyAlignment="1"/>
    <xf numFmtId="0" fontId="0" fillId="2" borderId="2" xfId="0" applyFon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22" xfId="0" applyFill="1" applyBorder="1"/>
    <xf numFmtId="164" fontId="0" fillId="2" borderId="20" xfId="0" applyNumberForma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1" xfId="0" quotePrefix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4" fontId="1" fillId="3" borderId="6" xfId="0" quotePrefix="1" applyNumberFormat="1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left"/>
      <protection locked="0"/>
    </xf>
    <xf numFmtId="1" fontId="12" fillId="2" borderId="6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0" xfId="0" applyNumberFormat="1" applyFill="1" applyProtection="1"/>
    <xf numFmtId="2" fontId="1" fillId="2" borderId="0" xfId="0" applyNumberFormat="1" applyFont="1" applyFill="1" applyAlignment="1" applyProtection="1">
      <alignment horizontal="right"/>
    </xf>
    <xf numFmtId="2" fontId="3" fillId="6" borderId="4" xfId="0" applyNumberFormat="1" applyFont="1" applyFill="1" applyBorder="1" applyAlignment="1" applyProtection="1">
      <alignment horizontal="center" wrapText="1"/>
    </xf>
    <xf numFmtId="2" fontId="3" fillId="6" borderId="18" xfId="0" applyNumberFormat="1" applyFont="1" applyFill="1" applyBorder="1" applyAlignment="1" applyProtection="1">
      <alignment horizontal="center" wrapText="1"/>
    </xf>
    <xf numFmtId="2" fontId="2" fillId="5" borderId="13" xfId="0" applyNumberFormat="1" applyFont="1" applyFill="1" applyBorder="1" applyAlignment="1" applyProtection="1">
      <alignment horizontal="left" wrapText="1"/>
    </xf>
    <xf numFmtId="164" fontId="2" fillId="5" borderId="13" xfId="0" applyNumberFormat="1" applyFont="1" applyFill="1" applyBorder="1" applyAlignment="1" applyProtection="1">
      <alignment horizontal="center" wrapText="1"/>
    </xf>
    <xf numFmtId="1" fontId="2" fillId="5" borderId="21" xfId="0" applyNumberFormat="1" applyFont="1" applyFill="1" applyBorder="1" applyAlignment="1" applyProtection="1">
      <alignment horizontal="center" wrapText="1"/>
    </xf>
    <xf numFmtId="1" fontId="2" fillId="5" borderId="14" xfId="0" applyNumberFormat="1" applyFont="1" applyFill="1" applyBorder="1" applyAlignment="1" applyProtection="1">
      <alignment horizontal="center" wrapText="1"/>
    </xf>
    <xf numFmtId="2" fontId="2" fillId="5" borderId="1" xfId="0" applyNumberFormat="1" applyFont="1" applyFill="1" applyBorder="1" applyAlignment="1" applyProtection="1">
      <alignment horizontal="left" wrapText="1"/>
    </xf>
    <xf numFmtId="1" fontId="2" fillId="5" borderId="9" xfId="0" applyNumberFormat="1" applyFont="1" applyFill="1" applyBorder="1" applyAlignment="1" applyProtection="1">
      <alignment horizontal="center" wrapText="1"/>
    </xf>
    <xf numFmtId="2" fontId="2" fillId="5" borderId="19" xfId="0" applyNumberFormat="1" applyFont="1" applyFill="1" applyBorder="1" applyAlignment="1" applyProtection="1">
      <alignment horizontal="left" wrapText="1"/>
    </xf>
    <xf numFmtId="164" fontId="2" fillId="5" borderId="19" xfId="0" applyNumberFormat="1" applyFont="1" applyFill="1" applyBorder="1" applyAlignment="1" applyProtection="1">
      <alignment horizontal="center" wrapText="1"/>
    </xf>
    <xf numFmtId="1" fontId="2" fillId="5" borderId="20" xfId="0" applyNumberFormat="1" applyFont="1" applyFill="1" applyBorder="1" applyAlignment="1" applyProtection="1">
      <alignment horizontal="center" wrapText="1"/>
    </xf>
    <xf numFmtId="2" fontId="3" fillId="8" borderId="5" xfId="0" applyNumberFormat="1" applyFont="1" applyFill="1" applyBorder="1" applyAlignment="1" applyProtection="1">
      <alignment horizontal="center" wrapText="1"/>
    </xf>
    <xf numFmtId="164" fontId="3" fillId="8" borderId="6" xfId="0" applyNumberFormat="1" applyFont="1" applyFill="1" applyBorder="1" applyAlignment="1" applyProtection="1">
      <alignment horizontal="center"/>
    </xf>
    <xf numFmtId="1" fontId="3" fillId="8" borderId="6" xfId="0" applyNumberFormat="1" applyFont="1" applyFill="1" applyBorder="1" applyAlignment="1" applyProtection="1">
      <alignment horizontal="center"/>
    </xf>
    <xf numFmtId="1" fontId="3" fillId="8" borderId="6" xfId="0" quotePrefix="1" applyNumberFormat="1" applyFont="1" applyFill="1" applyBorder="1" applyAlignment="1" applyProtection="1">
      <alignment horizontal="center"/>
    </xf>
    <xf numFmtId="2" fontId="3" fillId="8" borderId="10" xfId="0" applyNumberFormat="1" applyFont="1" applyFill="1" applyBorder="1" applyAlignment="1" applyProtection="1">
      <alignment horizontal="center" wrapText="1"/>
    </xf>
    <xf numFmtId="164" fontId="3" fillId="8" borderId="11" xfId="0" quotePrefix="1" applyNumberFormat="1" applyFont="1" applyFill="1" applyBorder="1" applyAlignment="1" applyProtection="1">
      <alignment horizontal="center"/>
    </xf>
    <xf numFmtId="1" fontId="3" fillId="8" borderId="11" xfId="0" quotePrefix="1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right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 wrapText="1"/>
    </xf>
    <xf numFmtId="0" fontId="1" fillId="4" borderId="17" xfId="0" applyFont="1" applyFill="1" applyBorder="1" applyAlignment="1" applyProtection="1">
      <alignment horizontal="center" wrapText="1"/>
    </xf>
    <xf numFmtId="0" fontId="0" fillId="2" borderId="23" xfId="0" applyFill="1" applyBorder="1" applyProtection="1"/>
    <xf numFmtId="2" fontId="0" fillId="2" borderId="13" xfId="0" applyNumberFormat="1" applyFill="1" applyBorder="1" applyAlignment="1" applyProtection="1">
      <alignment horizontal="center"/>
    </xf>
    <xf numFmtId="0" fontId="0" fillId="2" borderId="8" xfId="0" applyFill="1" applyBorder="1" applyProtection="1"/>
    <xf numFmtId="2" fontId="0" fillId="2" borderId="1" xfId="0" applyNumberFormat="1" applyFill="1" applyBorder="1" applyAlignment="1" applyProtection="1">
      <alignment horizontal="center"/>
    </xf>
    <xf numFmtId="0" fontId="0" fillId="2" borderId="22" xfId="0" applyFill="1" applyBorder="1" applyProtection="1"/>
    <xf numFmtId="2" fontId="0" fillId="2" borderId="19" xfId="0" applyNumberForma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1" fillId="3" borderId="6" xfId="0" quotePrefix="1" applyFont="1" applyFill="1" applyBorder="1" applyAlignment="1" applyProtection="1">
      <alignment horizontal="center"/>
    </xf>
    <xf numFmtId="2" fontId="1" fillId="3" borderId="6" xfId="0" quotePrefix="1" applyNumberFormat="1" applyFont="1" applyFill="1" applyBorder="1" applyAlignment="1" applyProtection="1">
      <alignment horizontal="center"/>
    </xf>
    <xf numFmtId="0" fontId="1" fillId="3" borderId="10" xfId="0" applyFont="1" applyFill="1" applyBorder="1" applyProtection="1"/>
    <xf numFmtId="0" fontId="1" fillId="3" borderId="11" xfId="0" applyFont="1" applyFill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1" fontId="10" fillId="0" borderId="3" xfId="0" applyNumberFormat="1" applyFont="1" applyBorder="1" applyAlignment="1" applyProtection="1">
      <alignment horizontal="left"/>
      <protection locked="0"/>
    </xf>
    <xf numFmtId="1" fontId="10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8" fillId="2" borderId="2" xfId="0" applyFont="1" applyFill="1" applyBorder="1" applyAlignment="1" applyProtection="1">
      <alignment horizontal="left"/>
      <protection locked="0"/>
    </xf>
    <xf numFmtId="17" fontId="0" fillId="2" borderId="2" xfId="0" applyNumberFormat="1" applyFill="1" applyBorder="1" applyAlignment="1" applyProtection="1">
      <alignment horizontal="left"/>
      <protection locked="0"/>
    </xf>
    <xf numFmtId="14" fontId="0" fillId="2" borderId="2" xfId="0" applyNumberFormat="1" applyFont="1" applyFill="1" applyBorder="1" applyAlignment="1" applyProtection="1">
      <alignment horizontal="left"/>
      <protection locked="0"/>
    </xf>
    <xf numFmtId="17" fontId="0" fillId="2" borderId="2" xfId="0" applyNumberFormat="1" applyFont="1" applyFill="1" applyBorder="1" applyAlignment="1" applyProtection="1">
      <alignment horizontal="left"/>
      <protection locked="0"/>
    </xf>
    <xf numFmtId="0" fontId="10" fillId="2" borderId="2" xfId="0" applyNumberFormat="1" applyFont="1" applyFill="1" applyBorder="1" applyAlignment="1" applyProtection="1">
      <alignment horizontal="left"/>
    </xf>
    <xf numFmtId="2" fontId="10" fillId="2" borderId="3" xfId="0" applyNumberFormat="1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96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1'!$F$12:$F$23</c:f>
              <c:numCache>
                <c:formatCode>0.0</c:formatCode>
                <c:ptCount val="12"/>
                <c:pt idx="0">
                  <c:v>222.22222222222223</c:v>
                </c:pt>
                <c:pt idx="1">
                  <c:v>333.33333333333331</c:v>
                </c:pt>
                <c:pt idx="2">
                  <c:v>222.22222222222223</c:v>
                </c:pt>
                <c:pt idx="3">
                  <c:v>250</c:v>
                </c:pt>
                <c:pt idx="4">
                  <c:v>361.11111111111109</c:v>
                </c:pt>
                <c:pt idx="5">
                  <c:v>416.66666666666669</c:v>
                </c:pt>
                <c:pt idx="6">
                  <c:v>100</c:v>
                </c:pt>
                <c:pt idx="7">
                  <c:v>225</c:v>
                </c:pt>
                <c:pt idx="8">
                  <c:v>100</c:v>
                </c:pt>
                <c:pt idx="9">
                  <c:v>200</c:v>
                </c:pt>
                <c:pt idx="10">
                  <c:v>200</c:v>
                </c:pt>
                <c:pt idx="11">
                  <c:v>631.57894736842104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2656"/>
        <c:axId val="961763744"/>
      </c:barChart>
      <c:catAx>
        <c:axId val="96176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3744"/>
        <c:crosses val="autoZero"/>
        <c:auto val="1"/>
        <c:lblAlgn val="ctr"/>
        <c:lblOffset val="100"/>
        <c:noMultiLvlLbl val="0"/>
      </c:catAx>
      <c:valAx>
        <c:axId val="9617637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6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8096"/>
        <c:axId val="961769184"/>
      </c:barChart>
      <c:catAx>
        <c:axId val="96176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9184"/>
        <c:crosses val="autoZero"/>
        <c:auto val="1"/>
        <c:lblAlgn val="ctr"/>
        <c:lblOffset val="100"/>
        <c:noMultiLvlLbl val="0"/>
      </c:catAx>
      <c:valAx>
        <c:axId val="961769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76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2992"/>
        <c:axId val="779457376"/>
      </c:barChart>
      <c:catAx>
        <c:axId val="96177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779457376"/>
        <c:crosses val="autoZero"/>
        <c:auto val="1"/>
        <c:lblAlgn val="ctr"/>
        <c:lblOffset val="100"/>
        <c:noMultiLvlLbl val="0"/>
      </c:catAx>
      <c:valAx>
        <c:axId val="7794573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7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79888"/>
        <c:axId val="967985872"/>
      </c:barChart>
      <c:catAx>
        <c:axId val="96797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85872"/>
        <c:crosses val="autoZero"/>
        <c:auto val="1"/>
        <c:lblAlgn val="ctr"/>
        <c:lblOffset val="100"/>
        <c:noMultiLvlLbl val="0"/>
      </c:catAx>
      <c:valAx>
        <c:axId val="96798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797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8592"/>
        <c:axId val="967977168"/>
      </c:barChart>
      <c:catAx>
        <c:axId val="96798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7168"/>
        <c:crosses val="autoZero"/>
        <c:auto val="1"/>
        <c:lblAlgn val="ctr"/>
        <c:lblOffset val="100"/>
        <c:noMultiLvlLbl val="0"/>
      </c:catAx>
      <c:valAx>
        <c:axId val="9679771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798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78800"/>
        <c:axId val="967988048"/>
      </c:barChart>
      <c:catAx>
        <c:axId val="96797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88048"/>
        <c:crosses val="autoZero"/>
        <c:auto val="1"/>
        <c:lblAlgn val="ctr"/>
        <c:lblOffset val="100"/>
        <c:noMultiLvlLbl val="0"/>
      </c:catAx>
      <c:valAx>
        <c:axId val="967988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797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6960"/>
        <c:axId val="967977712"/>
      </c:barChart>
      <c:catAx>
        <c:axId val="96798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7712"/>
        <c:crosses val="autoZero"/>
        <c:auto val="1"/>
        <c:lblAlgn val="ctr"/>
        <c:lblOffset val="100"/>
        <c:noMultiLvlLbl val="0"/>
      </c:catAx>
      <c:valAx>
        <c:axId val="9679777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798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4240"/>
        <c:axId val="967974992"/>
      </c:barChart>
      <c:catAx>
        <c:axId val="96798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4992"/>
        <c:crosses val="autoZero"/>
        <c:auto val="1"/>
        <c:lblAlgn val="ctr"/>
        <c:lblOffset val="100"/>
        <c:noMultiLvlLbl val="0"/>
      </c:catAx>
      <c:valAx>
        <c:axId val="9679749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798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9136"/>
        <c:axId val="967986416"/>
      </c:barChart>
      <c:catAx>
        <c:axId val="96798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86416"/>
        <c:crosses val="autoZero"/>
        <c:auto val="1"/>
        <c:lblAlgn val="ctr"/>
        <c:lblOffset val="100"/>
        <c:noMultiLvlLbl val="0"/>
      </c:catAx>
      <c:valAx>
        <c:axId val="9679864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798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9680"/>
        <c:axId val="967974448"/>
      </c:barChart>
      <c:catAx>
        <c:axId val="96798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4448"/>
        <c:crosses val="autoZero"/>
        <c:auto val="1"/>
        <c:lblAlgn val="ctr"/>
        <c:lblOffset val="100"/>
        <c:noMultiLvlLbl val="0"/>
      </c:catAx>
      <c:valAx>
        <c:axId val="9679744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798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0432"/>
        <c:axId val="967975536"/>
      </c:barChart>
      <c:catAx>
        <c:axId val="96798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5536"/>
        <c:crosses val="autoZero"/>
        <c:auto val="1"/>
        <c:lblAlgn val="ctr"/>
        <c:lblOffset val="100"/>
        <c:noMultiLvlLbl val="0"/>
      </c:catAx>
      <c:valAx>
        <c:axId val="9679755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798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1'!$D$12:$D$23</c:f>
              <c:numCache>
                <c:formatCode>0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0272"/>
        <c:axId val="961763200"/>
      </c:barChart>
      <c:catAx>
        <c:axId val="96177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3200"/>
        <c:crosses val="autoZero"/>
        <c:auto val="1"/>
        <c:lblAlgn val="ctr"/>
        <c:lblOffset val="100"/>
        <c:noMultiLvlLbl val="0"/>
      </c:catAx>
      <c:valAx>
        <c:axId val="961763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77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76080"/>
        <c:axId val="967976624"/>
      </c:barChart>
      <c:catAx>
        <c:axId val="96797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76624"/>
        <c:crosses val="autoZero"/>
        <c:auto val="1"/>
        <c:lblAlgn val="ctr"/>
        <c:lblOffset val="100"/>
        <c:noMultiLvlLbl val="0"/>
      </c:catAx>
      <c:valAx>
        <c:axId val="967976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797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institucional_edificio'!$B$5</c:f>
              <c:strCache>
                <c:ptCount val="1"/>
                <c:pt idx="0">
                  <c:v>Consumo de papel (resmas/mes)</c:v>
                </c:pt>
              </c:strCache>
            </c:strRef>
          </c:tx>
          <c:invertIfNegative val="0"/>
          <c:cat>
            <c:multiLvlStrRef>
              <c:f>'Reporte institucional_edificio'!$A$6:$A$15</c:f>
            </c:multiLvlStrRef>
          </c:cat>
          <c:val>
            <c:numRef>
              <c:f>'Reporte institucional_edificio'!$B$6:$B$15</c:f>
              <c:numCache>
                <c:formatCode>0.0</c:formatCode>
                <c:ptCount val="10"/>
                <c:pt idx="0">
                  <c:v>10.166666666666666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7504"/>
        <c:axId val="967978256"/>
      </c:barChart>
      <c:catAx>
        <c:axId val="96798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7978256"/>
        <c:crosses val="autoZero"/>
        <c:auto val="1"/>
        <c:lblAlgn val="ctr"/>
        <c:lblOffset val="100"/>
        <c:noMultiLvlLbl val="0"/>
      </c:catAx>
      <c:valAx>
        <c:axId val="96797825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967987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/>
              <a:t>Consumo de papel (hojas/funcionario/mes)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'Reporte institucional_edificio'!$D$5</c:f>
              <c:strCache>
                <c:ptCount val="1"/>
                <c:pt idx="0">
                  <c:v>Consumo de papel por funcionario (hojas/funcionario/mes)</c:v>
                </c:pt>
              </c:strCache>
            </c:strRef>
          </c:tx>
          <c:invertIfNegative val="0"/>
          <c:cat>
            <c:multiLvlStrRef>
              <c:f>'Reporte institucional_edificio'!$A$6:$A$15</c:f>
            </c:multiLvlStrRef>
          </c:cat>
          <c:val>
            <c:numRef>
              <c:f>'Reporte institucional_edificio'!$D$6:$D$15</c:f>
              <c:numCache>
                <c:formatCode>0</c:formatCode>
                <c:ptCount val="10"/>
                <c:pt idx="0">
                  <c:v>268.72246696035239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79344"/>
        <c:axId val="967980976"/>
      </c:barChart>
      <c:catAx>
        <c:axId val="96797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7980976"/>
        <c:crosses val="autoZero"/>
        <c:auto val="1"/>
        <c:lblAlgn val="ctr"/>
        <c:lblOffset val="100"/>
        <c:noMultiLvlLbl val="0"/>
      </c:catAx>
      <c:valAx>
        <c:axId val="96798097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96797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Consumo total de papel (resmas/mes)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Institucional_mes'!$B$5</c:f>
              <c:strCache>
                <c:ptCount val="1"/>
                <c:pt idx="0">
                  <c:v>Consumo de papel (resmas/mes)</c:v>
                </c:pt>
              </c:strCache>
            </c:strRef>
          </c:tx>
          <c:invertIfNegative val="0"/>
          <c:cat>
            <c:strRef>
              <c:f>'Reporte Institucional_mes'!$A$6:$A$17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Institucional_mes'!$B$6:$B$17</c:f>
              <c:numCache>
                <c:formatCode>0.00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1520"/>
        <c:axId val="967982064"/>
      </c:barChart>
      <c:catAx>
        <c:axId val="96798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82064"/>
        <c:crosses val="autoZero"/>
        <c:auto val="1"/>
        <c:lblAlgn val="ctr"/>
        <c:lblOffset val="100"/>
        <c:noMultiLvlLbl val="0"/>
      </c:catAx>
      <c:valAx>
        <c:axId val="967982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7981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/>
              <a:t>Consumo de papel (hojas/funcionario/mes)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Institucional_mes'!$D$5</c:f>
              <c:strCache>
                <c:ptCount val="1"/>
                <c:pt idx="0">
                  <c:v>Consumo de papel (hojas/funcionario)</c:v>
                </c:pt>
              </c:strCache>
            </c:strRef>
          </c:tx>
          <c:invertIfNegative val="0"/>
          <c:cat>
            <c:strRef>
              <c:f>'Reporte Institucional_mes'!$A$6:$A$17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Institucional_mes'!$D$6:$D$17</c:f>
              <c:numCache>
                <c:formatCode>0.00</c:formatCode>
                <c:ptCount val="12"/>
                <c:pt idx="0">
                  <c:v>222.22222222222223</c:v>
                </c:pt>
                <c:pt idx="1">
                  <c:v>333.33333333333331</c:v>
                </c:pt>
                <c:pt idx="2">
                  <c:v>222.22222222222223</c:v>
                </c:pt>
                <c:pt idx="3">
                  <c:v>250</c:v>
                </c:pt>
                <c:pt idx="4">
                  <c:v>361.11111111111109</c:v>
                </c:pt>
                <c:pt idx="5">
                  <c:v>416.66666666666669</c:v>
                </c:pt>
                <c:pt idx="6">
                  <c:v>100</c:v>
                </c:pt>
                <c:pt idx="7">
                  <c:v>225</c:v>
                </c:pt>
                <c:pt idx="8">
                  <c:v>100</c:v>
                </c:pt>
                <c:pt idx="9">
                  <c:v>200</c:v>
                </c:pt>
                <c:pt idx="10">
                  <c:v>200</c:v>
                </c:pt>
                <c:pt idx="11">
                  <c:v>631.57894736842104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982608"/>
        <c:axId val="967983152"/>
      </c:barChart>
      <c:catAx>
        <c:axId val="96798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7983152"/>
        <c:crosses val="autoZero"/>
        <c:auto val="1"/>
        <c:lblAlgn val="ctr"/>
        <c:lblOffset val="100"/>
        <c:noMultiLvlLbl val="0"/>
      </c:catAx>
      <c:valAx>
        <c:axId val="967983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7982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1360"/>
        <c:axId val="961759936"/>
      </c:barChart>
      <c:catAx>
        <c:axId val="96177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59936"/>
        <c:crosses val="autoZero"/>
        <c:auto val="1"/>
        <c:lblAlgn val="ctr"/>
        <c:lblOffset val="100"/>
        <c:noMultiLvlLbl val="0"/>
      </c:catAx>
      <c:valAx>
        <c:axId val="9617599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7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58304"/>
        <c:axId val="961764288"/>
      </c:barChart>
      <c:catAx>
        <c:axId val="96175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4288"/>
        <c:crosses val="autoZero"/>
        <c:auto val="1"/>
        <c:lblAlgn val="ctr"/>
        <c:lblOffset val="100"/>
        <c:noMultiLvlLbl val="0"/>
      </c:catAx>
      <c:valAx>
        <c:axId val="96176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75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1904"/>
        <c:axId val="961767008"/>
      </c:barChart>
      <c:catAx>
        <c:axId val="961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7008"/>
        <c:crosses val="autoZero"/>
        <c:auto val="1"/>
        <c:lblAlgn val="ctr"/>
        <c:lblOffset val="100"/>
        <c:noMultiLvlLbl val="0"/>
      </c:catAx>
      <c:valAx>
        <c:axId val="9617670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7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7552"/>
        <c:axId val="961758848"/>
      </c:barChart>
      <c:catAx>
        <c:axId val="9617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58848"/>
        <c:crosses val="autoZero"/>
        <c:auto val="1"/>
        <c:lblAlgn val="ctr"/>
        <c:lblOffset val="100"/>
        <c:noMultiLvlLbl val="0"/>
      </c:catAx>
      <c:valAx>
        <c:axId val="961758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76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4832"/>
        <c:axId val="961770816"/>
      </c:barChart>
      <c:catAx>
        <c:axId val="96176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70816"/>
        <c:crosses val="autoZero"/>
        <c:auto val="1"/>
        <c:lblAlgn val="ctr"/>
        <c:lblOffset val="100"/>
        <c:noMultiLvlLbl val="0"/>
      </c:catAx>
      <c:valAx>
        <c:axId val="9617708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(resmas/mes)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849536665059712E-2"/>
          <c:y val="0.17122569985158539"/>
          <c:w val="0.86841316264038471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4'!$D$12:$D$23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5376"/>
        <c:axId val="961765920"/>
      </c:barChart>
      <c:catAx>
        <c:axId val="96176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5920"/>
        <c:crosses val="autoZero"/>
        <c:auto val="1"/>
        <c:lblAlgn val="ctr"/>
        <c:lblOffset val="100"/>
        <c:noMultiLvlLbl val="0"/>
      </c:catAx>
      <c:valAx>
        <c:axId val="96176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6176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Consumo de papel (hojas/funcionario/mes)</a:t>
            </a:r>
            <a:endParaRPr lang="es-E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425392520022396E-2"/>
          <c:y val="0.17122569985158539"/>
          <c:w val="0.89240626412700763"/>
          <c:h val="0.597590858245783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5'!$A$12:$A$23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5'!$F$12:$F$23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68640"/>
        <c:axId val="961766464"/>
      </c:barChart>
      <c:catAx>
        <c:axId val="961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961766464"/>
        <c:crosses val="autoZero"/>
        <c:auto val="1"/>
        <c:lblAlgn val="ctr"/>
        <c:lblOffset val="100"/>
        <c:noMultiLvlLbl val="0"/>
      </c:catAx>
      <c:valAx>
        <c:axId val="9617664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176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123825</xdr:rowOff>
    </xdr:from>
    <xdr:to>
      <xdr:col>12</xdr:col>
      <xdr:colOff>190500</xdr:colOff>
      <xdr:row>7</xdr:row>
      <xdr:rowOff>9525</xdr:rowOff>
    </xdr:to>
    <xdr:sp macro="" textlink="">
      <xdr:nvSpPr>
        <xdr:cNvPr id="2" name="Rectangle 4"/>
        <xdr:cNvSpPr>
          <a:spLocks noGrp="1" noChangeArrowheads="1"/>
        </xdr:cNvSpPr>
      </xdr:nvSpPr>
      <xdr:spPr bwMode="gray">
        <a:xfrm>
          <a:off x="5562600" y="12382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4" name="3 Rectángulo"/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</a:t>
          </a:r>
          <a:r>
            <a:rPr lang="es-ES" sz="1600" b="1" baseline="0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 PAPEL (Versión 1.4)</a:t>
          </a:r>
          <a:endParaRPr lang="es-ES" sz="1600" b="1">
            <a:solidFill>
              <a:schemeClr val="accent1"/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  <a:latin typeface="+mj-lt"/>
            <a:ea typeface="+mj-ea"/>
            <a:cs typeface="+mj-cs"/>
          </a:endParaRPr>
        </a:p>
      </xdr:txBody>
    </xdr:sp>
    <xdr:clientData/>
  </xdr:oneCellAnchor>
  <xdr:twoCellAnchor editAs="oneCell">
    <xdr:from>
      <xdr:col>0</xdr:col>
      <xdr:colOff>76201</xdr:colOff>
      <xdr:row>6</xdr:row>
      <xdr:rowOff>76200</xdr:rowOff>
    </xdr:from>
    <xdr:to>
      <xdr:col>4</xdr:col>
      <xdr:colOff>666750</xdr:colOff>
      <xdr:row>22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1219200"/>
          <a:ext cx="3638549" cy="422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63</xdr:row>
      <xdr:rowOff>142875</xdr:rowOff>
    </xdr:from>
    <xdr:to>
      <xdr:col>6</xdr:col>
      <xdr:colOff>628650</xdr:colOff>
      <xdr:row>94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6</xdr:col>
      <xdr:colOff>619125</xdr:colOff>
      <xdr:row>60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63</xdr:row>
      <xdr:rowOff>133350</xdr:rowOff>
    </xdr:from>
    <xdr:to>
      <xdr:col>6</xdr:col>
      <xdr:colOff>619125</xdr:colOff>
      <xdr:row>93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104775</xdr:rowOff>
    </xdr:from>
    <xdr:to>
      <xdr:col>6</xdr:col>
      <xdr:colOff>647700</xdr:colOff>
      <xdr:row>60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29</xdr:row>
      <xdr:rowOff>66675</xdr:rowOff>
    </xdr:from>
    <xdr:to>
      <xdr:col>7</xdr:col>
      <xdr:colOff>523876</xdr:colOff>
      <xdr:row>48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133350</xdr:rowOff>
    </xdr:from>
    <xdr:to>
      <xdr:col>7</xdr:col>
      <xdr:colOff>628650</xdr:colOff>
      <xdr:row>76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1171572</xdr:colOff>
      <xdr:row>35</xdr:row>
      <xdr:rowOff>19050</xdr:rowOff>
    </xdr:from>
    <xdr:to>
      <xdr:col>8</xdr:col>
      <xdr:colOff>342900</xdr:colOff>
      <xdr:row>57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71</xdr:row>
      <xdr:rowOff>85724</xdr:rowOff>
    </xdr:from>
    <xdr:to>
      <xdr:col>9</xdr:col>
      <xdr:colOff>0</xdr:colOff>
      <xdr:row>96</xdr:row>
      <xdr:rowOff>57149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6</xdr:col>
      <xdr:colOff>581025</xdr:colOff>
      <xdr:row>81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6</xdr:col>
      <xdr:colOff>619125</xdr:colOff>
      <xdr:row>52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64</xdr:row>
      <xdr:rowOff>104775</xdr:rowOff>
    </xdr:from>
    <xdr:to>
      <xdr:col>6</xdr:col>
      <xdr:colOff>685800</xdr:colOff>
      <xdr:row>93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27</xdr:row>
      <xdr:rowOff>76200</xdr:rowOff>
    </xdr:from>
    <xdr:to>
      <xdr:col>7</xdr:col>
      <xdr:colOff>0</xdr:colOff>
      <xdr:row>56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64</xdr:row>
      <xdr:rowOff>57150</xdr:rowOff>
    </xdr:from>
    <xdr:to>
      <xdr:col>6</xdr:col>
      <xdr:colOff>628650</xdr:colOff>
      <xdr:row>93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142875</xdr:rowOff>
    </xdr:from>
    <xdr:to>
      <xdr:col>6</xdr:col>
      <xdr:colOff>571500</xdr:colOff>
      <xdr:row>59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54</xdr:row>
      <xdr:rowOff>85726</xdr:rowOff>
    </xdr:from>
    <xdr:to>
      <xdr:col>6</xdr:col>
      <xdr:colOff>619125</xdr:colOff>
      <xdr:row>80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</xdr:row>
      <xdr:rowOff>104775</xdr:rowOff>
    </xdr:from>
    <xdr:to>
      <xdr:col>6</xdr:col>
      <xdr:colOff>619125</xdr:colOff>
      <xdr:row>52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133350</xdr:rowOff>
    </xdr:from>
    <xdr:to>
      <xdr:col>6</xdr:col>
      <xdr:colOff>561975</xdr:colOff>
      <xdr:row>92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514350</xdr:colOff>
      <xdr:row>59</xdr:row>
      <xdr:rowOff>190499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63</xdr:row>
      <xdr:rowOff>123825</xdr:rowOff>
    </xdr:from>
    <xdr:to>
      <xdr:col>7</xdr:col>
      <xdr:colOff>571500</xdr:colOff>
      <xdr:row>94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7</xdr:col>
      <xdr:colOff>542925</xdr:colOff>
      <xdr:row>61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63</xdr:row>
      <xdr:rowOff>180975</xdr:rowOff>
    </xdr:from>
    <xdr:to>
      <xdr:col>7</xdr:col>
      <xdr:colOff>495300</xdr:colOff>
      <xdr:row>94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30</xdr:row>
      <xdr:rowOff>133350</xdr:rowOff>
    </xdr:from>
    <xdr:to>
      <xdr:col>7</xdr:col>
      <xdr:colOff>466725</xdr:colOff>
      <xdr:row>60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62</xdr:row>
      <xdr:rowOff>133350</xdr:rowOff>
    </xdr:from>
    <xdr:to>
      <xdr:col>7</xdr:col>
      <xdr:colOff>485775</xdr:colOff>
      <xdr:row>92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30</xdr:row>
      <xdr:rowOff>123825</xdr:rowOff>
    </xdr:from>
    <xdr:to>
      <xdr:col>7</xdr:col>
      <xdr:colOff>457201</xdr:colOff>
      <xdr:row>60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M22"/>
  <sheetViews>
    <sheetView showGridLines="0" showRowColHeaders="0" topLeftCell="A10" workbookViewId="0">
      <selection activeCell="I18" sqref="I18:M18"/>
    </sheetView>
  </sheetViews>
  <sheetFormatPr baseColWidth="10" defaultRowHeight="15" x14ac:dyDescent="0.25"/>
  <sheetData>
    <row r="9" spans="6:13" ht="23.25" x14ac:dyDescent="0.35">
      <c r="F9" s="87"/>
      <c r="G9" s="87"/>
    </row>
    <row r="11" spans="6:13" ht="21" x14ac:dyDescent="0.35">
      <c r="F11" s="1" t="s">
        <v>19</v>
      </c>
      <c r="I11" s="83" t="s">
        <v>45</v>
      </c>
      <c r="J11" s="83"/>
      <c r="K11" s="83"/>
      <c r="L11" s="83"/>
      <c r="M11" s="83"/>
    </row>
    <row r="12" spans="6:13" ht="23.25" x14ac:dyDescent="0.35">
      <c r="F12" s="2"/>
      <c r="G12" s="3"/>
      <c r="I12" s="88"/>
      <c r="J12" s="88"/>
      <c r="K12" s="88"/>
      <c r="L12" s="88"/>
    </row>
    <row r="13" spans="6:13" ht="21" x14ac:dyDescent="0.35">
      <c r="F13" s="1" t="s">
        <v>20</v>
      </c>
      <c r="I13" s="86">
        <v>1</v>
      </c>
      <c r="J13" s="86"/>
      <c r="K13" s="86"/>
      <c r="L13" s="86"/>
      <c r="M13" s="86"/>
    </row>
    <row r="14" spans="6:13" ht="23.25" x14ac:dyDescent="0.35">
      <c r="F14" s="1" t="s">
        <v>21</v>
      </c>
      <c r="G14" s="3"/>
      <c r="I14" s="84" t="s">
        <v>46</v>
      </c>
      <c r="J14" s="84"/>
      <c r="K14" s="84"/>
      <c r="L14" s="84"/>
      <c r="M14" s="84"/>
    </row>
    <row r="15" spans="6:13" ht="21" x14ac:dyDescent="0.35">
      <c r="F15" s="1" t="s">
        <v>22</v>
      </c>
      <c r="I15" s="84" t="s">
        <v>50</v>
      </c>
      <c r="J15" s="84"/>
      <c r="K15" s="84"/>
      <c r="L15" s="84"/>
      <c r="M15" s="84"/>
    </row>
    <row r="16" spans="6:13" ht="21" x14ac:dyDescent="0.35">
      <c r="F16" s="2"/>
      <c r="I16" s="88"/>
      <c r="J16" s="88"/>
      <c r="K16" s="88"/>
      <c r="L16" s="88"/>
    </row>
    <row r="17" spans="6:13" ht="21" x14ac:dyDescent="0.35">
      <c r="F17" s="1" t="s">
        <v>23</v>
      </c>
      <c r="G17" s="1"/>
      <c r="I17" s="83" t="s">
        <v>47</v>
      </c>
      <c r="J17" s="83"/>
      <c r="K17" s="83"/>
      <c r="L17" s="83"/>
      <c r="M17" s="83"/>
    </row>
    <row r="18" spans="6:13" ht="21" x14ac:dyDescent="0.35">
      <c r="F18" s="1" t="s">
        <v>22</v>
      </c>
      <c r="I18" s="84" t="s">
        <v>51</v>
      </c>
      <c r="J18" s="84"/>
      <c r="K18" s="84"/>
      <c r="L18" s="84"/>
      <c r="M18" s="84"/>
    </row>
    <row r="19" spans="6:13" ht="21" x14ac:dyDescent="0.35">
      <c r="F19" s="1" t="s">
        <v>24</v>
      </c>
      <c r="I19" s="85" t="s">
        <v>48</v>
      </c>
      <c r="J19" s="85"/>
      <c r="K19" s="85"/>
      <c r="L19" s="85"/>
      <c r="M19" s="85"/>
    </row>
    <row r="20" spans="6:13" ht="21" x14ac:dyDescent="0.35">
      <c r="F20" s="1" t="s">
        <v>25</v>
      </c>
      <c r="I20" s="84" t="s">
        <v>49</v>
      </c>
      <c r="J20" s="84"/>
      <c r="K20" s="84"/>
      <c r="L20" s="84"/>
      <c r="M20" s="84"/>
    </row>
    <row r="21" spans="6:13" ht="23.25" x14ac:dyDescent="0.35">
      <c r="G21" s="4"/>
    </row>
    <row r="22" spans="6:13" ht="23.25" x14ac:dyDescent="0.35">
      <c r="F22" s="1" t="s">
        <v>26</v>
      </c>
      <c r="G22" s="4"/>
      <c r="J22" s="86">
        <v>2020</v>
      </c>
      <c r="K22" s="86"/>
      <c r="L22" s="86"/>
      <c r="M22" s="86"/>
    </row>
  </sheetData>
  <sheetProtection sheet="1" objects="1" scenarios="1"/>
  <protectedRanges>
    <protectedRange sqref="I11:L20" name="Rango1"/>
  </protectedRanges>
  <mergeCells count="12">
    <mergeCell ref="F9:G9"/>
    <mergeCell ref="I12:L12"/>
    <mergeCell ref="I16:L16"/>
    <mergeCell ref="I11:M11"/>
    <mergeCell ref="I13:M13"/>
    <mergeCell ref="I14:M14"/>
    <mergeCell ref="I15:M15"/>
    <mergeCell ref="I17:M17"/>
    <mergeCell ref="I18:M18"/>
    <mergeCell ref="I19:M19"/>
    <mergeCell ref="I20:M20"/>
    <mergeCell ref="J22:M22"/>
  </mergeCells>
  <pageMargins left="0.70866141732283472" right="0.3" top="0.99" bottom="0.74803149606299213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0"/>
      <c r="D5" s="90"/>
      <c r="E5" s="90"/>
      <c r="F5" s="90"/>
    </row>
    <row r="6" spans="1:6" x14ac:dyDescent="0.25">
      <c r="A6" s="89" t="s">
        <v>16</v>
      </c>
      <c r="B6" s="89"/>
      <c r="C6" s="90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2:C23" name="Rango1"/>
    <protectedRange sqref="E12:E23" name="Rango2"/>
    <protectedRange sqref="D2:D3 D5:D6" name="Rango3"/>
    <protectedRange sqref="D4:E4" name="Rango2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82" right="0.27559055118110237" top="0.94488188976377963" bottom="0.79" header="0.31496062992125984" footer="0.31496062992125984"/>
  <pageSetup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0"/>
      <c r="D5" s="90"/>
      <c r="E5" s="90"/>
      <c r="F5" s="90"/>
    </row>
    <row r="6" spans="1:6" x14ac:dyDescent="0.25">
      <c r="A6" s="89" t="s">
        <v>16</v>
      </c>
      <c r="B6" s="89"/>
      <c r="C6" s="90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2:C23" name="Rango1"/>
    <protectedRange sqref="E12:E23" name="Rango2"/>
    <protectedRange sqref="D2:D3 D5:D6" name="Rango3"/>
    <protectedRange sqref="D4:E4" name="Rango2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96" right="0.27559055118110237" top="0.94488188976377963" bottom="0.78" header="0.31496062992125984" footer="0.31496062992125984"/>
  <pageSetup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59" workbookViewId="0">
      <selection activeCell="F10" sqref="F10"/>
    </sheetView>
  </sheetViews>
  <sheetFormatPr baseColWidth="10" defaultRowHeight="15" x14ac:dyDescent="0.25"/>
  <cols>
    <col min="1" max="1" width="21" style="15" bestFit="1" customWidth="1"/>
    <col min="2" max="2" width="26.140625" style="15" customWidth="1"/>
    <col min="3" max="3" width="16.28515625" style="15" customWidth="1"/>
    <col min="4" max="4" width="28.5703125" style="15" customWidth="1"/>
    <col min="5" max="16384" width="11.42578125" style="15"/>
  </cols>
  <sheetData>
    <row r="1" spans="1:7" x14ac:dyDescent="0.25">
      <c r="A1" s="45"/>
      <c r="B1" s="45"/>
      <c r="C1" s="45"/>
      <c r="D1" s="45"/>
    </row>
    <row r="2" spans="1:7" s="16" customFormat="1" ht="15.75" x14ac:dyDescent="0.25">
      <c r="A2" s="46" t="s">
        <v>38</v>
      </c>
      <c r="B2" s="98" t="str">
        <f>IF('Datos Generales'!I11="","",'Datos Generales'!I11)</f>
        <v>Oficina Nacional de Semillas</v>
      </c>
      <c r="C2" s="98"/>
      <c r="D2" s="98"/>
      <c r="E2" s="17"/>
      <c r="F2" s="17"/>
      <c r="G2" s="17"/>
    </row>
    <row r="3" spans="1:7" ht="15.75" x14ac:dyDescent="0.25">
      <c r="A3" s="46" t="s">
        <v>35</v>
      </c>
      <c r="B3" s="99" t="s">
        <v>52</v>
      </c>
      <c r="C3" s="99"/>
      <c r="D3" s="99"/>
    </row>
    <row r="4" spans="1:7" ht="15.75" thickBot="1" x14ac:dyDescent="0.3">
      <c r="A4" s="45"/>
      <c r="B4" s="45"/>
      <c r="C4" s="45"/>
      <c r="D4" s="45"/>
    </row>
    <row r="5" spans="1:7" ht="47.25" customHeight="1" thickBot="1" x14ac:dyDescent="0.3">
      <c r="A5" s="47" t="s">
        <v>17</v>
      </c>
      <c r="B5" s="48" t="s">
        <v>37</v>
      </c>
      <c r="C5" s="48" t="s">
        <v>36</v>
      </c>
      <c r="D5" s="48" t="s">
        <v>43</v>
      </c>
    </row>
    <row r="6" spans="1:7" x14ac:dyDescent="0.25">
      <c r="A6" s="49" t="str">
        <f>IF('Edificio 1'!C$3="","",'Edificio 1'!C$3)</f>
        <v/>
      </c>
      <c r="B6" s="50">
        <f>IF('Edificio 1'!$D$25="","",'Edificio 1'!$D$25)</f>
        <v>10.166666666666666</v>
      </c>
      <c r="C6" s="51">
        <f>IF('Edificio 1'!E$25=" "," ",'Edificio 1'!E$25)</f>
        <v>18.916666666666668</v>
      </c>
      <c r="D6" s="52">
        <f>IF(B6=" "," ",(B6*500/C6))</f>
        <v>268.72246696035239</v>
      </c>
    </row>
    <row r="7" spans="1:7" x14ac:dyDescent="0.25">
      <c r="A7" s="53" t="str">
        <f>IF('Edificio 2'!C$3="","",'Edificio 2'!C$3)</f>
        <v/>
      </c>
      <c r="B7" s="50" t="str">
        <f>IF('Edificio 2'!$D$25="","",'Edificio 2'!$D$25)</f>
        <v xml:space="preserve"> </v>
      </c>
      <c r="C7" s="51" t="str">
        <f>IF('Edificio 2'!E$25=" "," ",'Edificio 2'!E$25)</f>
        <v/>
      </c>
      <c r="D7" s="54" t="str">
        <f t="shared" ref="D7:D15" si="0">IF(B7=" "," ",(B7*500/C7))</f>
        <v xml:space="preserve"> </v>
      </c>
    </row>
    <row r="8" spans="1:7" x14ac:dyDescent="0.25">
      <c r="A8" s="53" t="str">
        <f>IF('Edificio 3'!C$3="","",'Edificio 3'!C$3)</f>
        <v/>
      </c>
      <c r="B8" s="50" t="str">
        <f>IF('Edificio 3'!$D$25="","",'Edificio 3'!$D$25)</f>
        <v xml:space="preserve"> </v>
      </c>
      <c r="C8" s="51" t="str">
        <f>IF('Edificio 3'!E$25=" "," ",'Edificio 3'!E$25)</f>
        <v/>
      </c>
      <c r="D8" s="54" t="str">
        <f t="shared" si="0"/>
        <v xml:space="preserve"> </v>
      </c>
    </row>
    <row r="9" spans="1:7" x14ac:dyDescent="0.25">
      <c r="A9" s="53" t="str">
        <f>IF('Edificio 4'!C$3="","",'Edificio 4'!C$3)</f>
        <v/>
      </c>
      <c r="B9" s="50" t="str">
        <f>IF('Edificio 4'!$D$25="","",'Edificio 4'!$D$25)</f>
        <v xml:space="preserve"> </v>
      </c>
      <c r="C9" s="51" t="str">
        <f>IF('Edificio 4'!E$25=" "," ",'Edificio 4'!E$25)</f>
        <v/>
      </c>
      <c r="D9" s="54" t="str">
        <f t="shared" si="0"/>
        <v xml:space="preserve"> </v>
      </c>
    </row>
    <row r="10" spans="1:7" x14ac:dyDescent="0.25">
      <c r="A10" s="53" t="str">
        <f>IF('Edificio 5'!C$3="","",'Edificio 5'!C$3)</f>
        <v/>
      </c>
      <c r="B10" s="50" t="str">
        <f>IF('Edificio 5'!$D$25="","",'Edificio 5'!$D$25)</f>
        <v xml:space="preserve"> </v>
      </c>
      <c r="C10" s="51" t="str">
        <f>IF('Edificio 5'!E25=" "," ",'Edificio 5'!E25)</f>
        <v/>
      </c>
      <c r="D10" s="54" t="str">
        <f t="shared" si="0"/>
        <v xml:space="preserve"> </v>
      </c>
    </row>
    <row r="11" spans="1:7" x14ac:dyDescent="0.25">
      <c r="A11" s="53" t="str">
        <f>IF('Edificio 6'!C$3="","",'Edificio 6'!C$3)</f>
        <v/>
      </c>
      <c r="B11" s="50" t="str">
        <f>IF('Edificio 6'!$D$25="","",'Edificio 6'!$D$25)</f>
        <v xml:space="preserve"> </v>
      </c>
      <c r="C11" s="51" t="str">
        <f>IF('Edificio 6'!E$25=" "," ",'Edificio 6'!E$25)</f>
        <v/>
      </c>
      <c r="D11" s="54" t="str">
        <f t="shared" si="0"/>
        <v xml:space="preserve"> </v>
      </c>
    </row>
    <row r="12" spans="1:7" x14ac:dyDescent="0.25">
      <c r="A12" s="53" t="str">
        <f>IF('Edificio 7'!C$3="","",'Edificio 7'!C$3)</f>
        <v/>
      </c>
      <c r="B12" s="50" t="str">
        <f>IF('Edificio 7'!$D$25="","",'Edificio 7'!$D$25)</f>
        <v xml:space="preserve"> </v>
      </c>
      <c r="C12" s="51" t="str">
        <f>IF('Edificio 7'!E$25=" "," ",'Edificio 7'!E$25)</f>
        <v/>
      </c>
      <c r="D12" s="54" t="str">
        <f t="shared" si="0"/>
        <v xml:space="preserve"> </v>
      </c>
    </row>
    <row r="13" spans="1:7" x14ac:dyDescent="0.25">
      <c r="A13" s="53" t="str">
        <f>IF('Edificio 8'!C$3="","",'Edificio 8'!C$3)</f>
        <v/>
      </c>
      <c r="B13" s="50" t="str">
        <f>IF('Edificio 8'!$D$25="","",'Edificio 8'!$D$25)</f>
        <v xml:space="preserve"> </v>
      </c>
      <c r="C13" s="51" t="str">
        <f>IF('Edificio 8'!E25=" "," ",'Edificio 8'!E25)</f>
        <v/>
      </c>
      <c r="D13" s="54" t="str">
        <f t="shared" si="0"/>
        <v xml:space="preserve"> </v>
      </c>
    </row>
    <row r="14" spans="1:7" x14ac:dyDescent="0.25">
      <c r="A14" s="53" t="str">
        <f>IF('Edificio 9'!C$3="","",'Edificio 9'!C$3)</f>
        <v/>
      </c>
      <c r="B14" s="50" t="str">
        <f>IF('Edificio 9'!$D$25="","",'Edificio 9'!$D$25)</f>
        <v xml:space="preserve"> </v>
      </c>
      <c r="C14" s="51" t="str">
        <f>IF('Edificio 9'!E25=" "," ",'Edificio 9'!E25)</f>
        <v/>
      </c>
      <c r="D14" s="54" t="str">
        <f t="shared" si="0"/>
        <v xml:space="preserve"> </v>
      </c>
    </row>
    <row r="15" spans="1:7" ht="15.75" thickBot="1" x14ac:dyDescent="0.3">
      <c r="A15" s="55" t="str">
        <f>IF('Edificio 10'!C$3="","",'Edificio 10'!C$3)</f>
        <v/>
      </c>
      <c r="B15" s="56" t="str">
        <f>IF('Edificio 10'!$D$25="","",'Edificio 10'!$D$25)</f>
        <v xml:space="preserve"> </v>
      </c>
      <c r="C15" s="51" t="str">
        <f>IF('Edificio 10'!E25=" "," ",'Edificio 10'!E25)</f>
        <v/>
      </c>
      <c r="D15" s="57" t="str">
        <f t="shared" si="0"/>
        <v xml:space="preserve"> </v>
      </c>
    </row>
    <row r="16" spans="1:7" x14ac:dyDescent="0.25">
      <c r="A16" s="58" t="s">
        <v>18</v>
      </c>
      <c r="B16" s="59">
        <f>SUM(B6:B15)</f>
        <v>10.166666666666666</v>
      </c>
      <c r="C16" s="60">
        <f>SUM(C6:C15)</f>
        <v>18.916666666666668</v>
      </c>
      <c r="D16" s="61" t="s">
        <v>42</v>
      </c>
    </row>
    <row r="17" spans="1:4" ht="15.75" thickBot="1" x14ac:dyDescent="0.3">
      <c r="A17" s="62" t="s">
        <v>39</v>
      </c>
      <c r="B17" s="63" t="s">
        <v>42</v>
      </c>
      <c r="C17" s="64" t="s">
        <v>42</v>
      </c>
      <c r="D17" s="64">
        <f>IF(B16="","",(B16*500/C16))</f>
        <v>268.72246696035239</v>
      </c>
    </row>
  </sheetData>
  <protectedRanges>
    <protectedRange sqref="E2" name="Rango3"/>
  </protectedRanges>
  <mergeCells count="2">
    <mergeCell ref="B2:D2"/>
    <mergeCell ref="B3:D3"/>
  </mergeCells>
  <printOptions horizontalCentered="1" verticalCentered="1"/>
  <pageMargins left="0.35433070866141736" right="0.28999999999999998" top="0.9055118110236221" bottom="1.2" header="0.31496062992125984" footer="1.05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79" workbookViewId="0">
      <selection activeCell="D61" sqref="D61"/>
    </sheetView>
  </sheetViews>
  <sheetFormatPr baseColWidth="10" defaultRowHeight="15" x14ac:dyDescent="0.25"/>
  <cols>
    <col min="1" max="1" width="21.140625" style="6" customWidth="1"/>
    <col min="2" max="2" width="19" style="6" customWidth="1"/>
    <col min="3" max="3" width="15.5703125" style="6" customWidth="1"/>
    <col min="4" max="4" width="18.140625" style="6" customWidth="1"/>
    <col min="5" max="16384" width="11.42578125" style="6"/>
  </cols>
  <sheetData>
    <row r="1" spans="1:5" x14ac:dyDescent="0.25">
      <c r="A1" s="65"/>
      <c r="B1" s="65"/>
      <c r="C1" s="65"/>
      <c r="D1" s="65"/>
      <c r="E1" s="65"/>
    </row>
    <row r="2" spans="1:5" x14ac:dyDescent="0.25">
      <c r="A2" s="46" t="s">
        <v>38</v>
      </c>
      <c r="B2" s="100" t="str">
        <f>IF('Datos Generales'!I11="","",'Datos Generales'!I11)</f>
        <v>Oficina Nacional de Semillas</v>
      </c>
      <c r="C2" s="100"/>
      <c r="D2" s="100"/>
      <c r="E2" s="65"/>
    </row>
    <row r="3" spans="1:5" x14ac:dyDescent="0.25">
      <c r="A3" s="66" t="s">
        <v>28</v>
      </c>
      <c r="B3" s="101">
        <f>IF('Datos Generales'!J22="","",'Datos Generales'!J22)</f>
        <v>2020</v>
      </c>
      <c r="C3" s="101"/>
      <c r="D3" s="101"/>
      <c r="E3" s="65"/>
    </row>
    <row r="4" spans="1:5" ht="15.75" thickBot="1" x14ac:dyDescent="0.3">
      <c r="A4" s="65"/>
      <c r="B4" s="65"/>
      <c r="C4" s="65"/>
      <c r="D4" s="65"/>
      <c r="E4" s="65"/>
    </row>
    <row r="5" spans="1:5" ht="45.75" thickBot="1" x14ac:dyDescent="0.3">
      <c r="A5" s="67" t="s">
        <v>0</v>
      </c>
      <c r="B5" s="68" t="s">
        <v>37</v>
      </c>
      <c r="C5" s="68" t="s">
        <v>29</v>
      </c>
      <c r="D5" s="69" t="s">
        <v>44</v>
      </c>
      <c r="E5" s="65"/>
    </row>
    <row r="6" spans="1:5" x14ac:dyDescent="0.25">
      <c r="A6" s="70" t="s">
        <v>1</v>
      </c>
      <c r="B6" s="71">
        <f>IF(SUM('Edificio 1:Edificio 10'!D12)&gt;0,SUM('Edificio 1:Edificio 10'!D12)," ")</f>
        <v>8</v>
      </c>
      <c r="C6" s="71">
        <f>IF(SUM('Edificio 1:Edificio 10'!E12)=0," ",SUM('Edificio 1:Edificio 10'!E12))</f>
        <v>18</v>
      </c>
      <c r="D6" s="71">
        <f>IF(B6=" "," ",((B6*500)/C6))</f>
        <v>222.22222222222223</v>
      </c>
      <c r="E6" s="65"/>
    </row>
    <row r="7" spans="1:5" x14ac:dyDescent="0.25">
      <c r="A7" s="72" t="s">
        <v>2</v>
      </c>
      <c r="B7" s="73">
        <f>IF(SUM('Edificio 1:Edificio 10'!D13)&gt;0,SUM('Edificio 1:Edificio 10'!D13)," ")</f>
        <v>12</v>
      </c>
      <c r="C7" s="73">
        <f>IF(SUM('Edificio 1:Edificio 10'!E13)=0," ",SUM('Edificio 1:Edificio 10'!E13))</f>
        <v>18</v>
      </c>
      <c r="D7" s="73">
        <f t="shared" ref="D7:D17" si="0">IF(B7=" "," ",((B7*500)/C7))</f>
        <v>333.33333333333331</v>
      </c>
      <c r="E7" s="65"/>
    </row>
    <row r="8" spans="1:5" x14ac:dyDescent="0.25">
      <c r="A8" s="72" t="s">
        <v>3</v>
      </c>
      <c r="B8" s="73">
        <f>IF(SUM('Edificio 1:Edificio 10'!D14)&gt;0,SUM('Edificio 1:Edificio 10'!D14)," ")</f>
        <v>8</v>
      </c>
      <c r="C8" s="73">
        <f>IF(SUM('Edificio 1:Edificio 10'!E14)=0," ",SUM('Edificio 1:Edificio 10'!E14))</f>
        <v>18</v>
      </c>
      <c r="D8" s="73">
        <f t="shared" si="0"/>
        <v>222.22222222222223</v>
      </c>
      <c r="E8" s="65"/>
    </row>
    <row r="9" spans="1:5" x14ac:dyDescent="0.25">
      <c r="A9" s="72" t="s">
        <v>4</v>
      </c>
      <c r="B9" s="73">
        <f>IF(SUM('Edificio 1:Edificio 10'!D15)&gt;0,SUM('Edificio 1:Edificio 10'!D15)," ")</f>
        <v>9</v>
      </c>
      <c r="C9" s="73">
        <f>IF(SUM('Edificio 1:Edificio 10'!E15)=0," ",SUM('Edificio 1:Edificio 10'!E15))</f>
        <v>18</v>
      </c>
      <c r="D9" s="73">
        <f t="shared" si="0"/>
        <v>250</v>
      </c>
      <c r="E9" s="65"/>
    </row>
    <row r="10" spans="1:5" x14ac:dyDescent="0.25">
      <c r="A10" s="72" t="s">
        <v>5</v>
      </c>
      <c r="B10" s="73">
        <f>IF(SUM('Edificio 1:Edificio 10'!D16)&gt;0,SUM('Edificio 1:Edificio 10'!D16)," ")</f>
        <v>13</v>
      </c>
      <c r="C10" s="73">
        <f>IF(SUM('Edificio 1:Edificio 10'!E16)=0," ",SUM('Edificio 1:Edificio 10'!E16))</f>
        <v>18</v>
      </c>
      <c r="D10" s="73">
        <f t="shared" si="0"/>
        <v>361.11111111111109</v>
      </c>
      <c r="E10" s="65"/>
    </row>
    <row r="11" spans="1:5" x14ac:dyDescent="0.25">
      <c r="A11" s="72" t="s">
        <v>6</v>
      </c>
      <c r="B11" s="73">
        <f>IF(SUM('Edificio 1:Edificio 10'!D17)&gt;0,SUM('Edificio 1:Edificio 10'!D17)," ")</f>
        <v>15</v>
      </c>
      <c r="C11" s="73">
        <f>IF(SUM('Edificio 1:Edificio 10'!E17)=0," ",SUM('Edificio 1:Edificio 10'!E17))</f>
        <v>18</v>
      </c>
      <c r="D11" s="73">
        <f t="shared" si="0"/>
        <v>416.66666666666669</v>
      </c>
      <c r="E11" s="65"/>
    </row>
    <row r="12" spans="1:5" x14ac:dyDescent="0.25">
      <c r="A12" s="72" t="s">
        <v>7</v>
      </c>
      <c r="B12" s="73">
        <f>IF(SUM('Edificio 1:Edificio 10'!D18)&gt;0,SUM('Edificio 1:Edificio 10'!D18)," ")</f>
        <v>4</v>
      </c>
      <c r="C12" s="73">
        <f>IF(SUM('Edificio 1:Edificio 10'!E18)=0," ",SUM('Edificio 1:Edificio 10'!E18))</f>
        <v>20</v>
      </c>
      <c r="D12" s="73">
        <f t="shared" si="0"/>
        <v>100</v>
      </c>
      <c r="E12" s="65"/>
    </row>
    <row r="13" spans="1:5" x14ac:dyDescent="0.25">
      <c r="A13" s="72" t="s">
        <v>8</v>
      </c>
      <c r="B13" s="73">
        <f>IF(SUM('Edificio 1:Edificio 10'!D19)&gt;0,SUM('Edificio 1:Edificio 10'!D19)," ")</f>
        <v>9</v>
      </c>
      <c r="C13" s="73">
        <f>IF(SUM('Edificio 1:Edificio 10'!E19)=0," ",SUM('Edificio 1:Edificio 10'!E19))</f>
        <v>20</v>
      </c>
      <c r="D13" s="73">
        <f t="shared" si="0"/>
        <v>225</v>
      </c>
      <c r="E13" s="65"/>
    </row>
    <row r="14" spans="1:5" x14ac:dyDescent="0.25">
      <c r="A14" s="72" t="s">
        <v>9</v>
      </c>
      <c r="B14" s="73">
        <f>IF(SUM('Edificio 1:Edificio 10'!D20)&gt;0,SUM('Edificio 1:Edificio 10'!D20)," ")</f>
        <v>4</v>
      </c>
      <c r="C14" s="73">
        <f>IF(SUM('Edificio 1:Edificio 10'!E20)=0," ",SUM('Edificio 1:Edificio 10'!E20))</f>
        <v>20</v>
      </c>
      <c r="D14" s="73">
        <f t="shared" si="0"/>
        <v>100</v>
      </c>
      <c r="E14" s="65"/>
    </row>
    <row r="15" spans="1:5" x14ac:dyDescent="0.25">
      <c r="A15" s="72" t="s">
        <v>10</v>
      </c>
      <c r="B15" s="73">
        <f>IF(SUM('Edificio 1:Edificio 10'!D21)&gt;0,SUM('Edificio 1:Edificio 10'!D21)," ")</f>
        <v>8</v>
      </c>
      <c r="C15" s="73">
        <f>IF(SUM('Edificio 1:Edificio 10'!E21)=0," ",SUM('Edificio 1:Edificio 10'!E21))</f>
        <v>20</v>
      </c>
      <c r="D15" s="73">
        <f t="shared" si="0"/>
        <v>200</v>
      </c>
      <c r="E15" s="65"/>
    </row>
    <row r="16" spans="1:5" x14ac:dyDescent="0.25">
      <c r="A16" s="72" t="s">
        <v>11</v>
      </c>
      <c r="B16" s="73">
        <f>IF(SUM('Edificio 1:Edificio 10'!D22)&gt;0,SUM('Edificio 1:Edificio 10'!D22)," ")</f>
        <v>8</v>
      </c>
      <c r="C16" s="73">
        <f>IF(SUM('Edificio 1:Edificio 10'!E22)=0," ",SUM('Edificio 1:Edificio 10'!E22))</f>
        <v>20</v>
      </c>
      <c r="D16" s="73">
        <f t="shared" si="0"/>
        <v>200</v>
      </c>
      <c r="E16" s="65"/>
    </row>
    <row r="17" spans="1:5" ht="15.75" thickBot="1" x14ac:dyDescent="0.3">
      <c r="A17" s="74" t="s">
        <v>12</v>
      </c>
      <c r="B17" s="75">
        <f>IF(SUM('Edificio 1:Edificio 10'!D23)&gt;0,SUM('Edificio 1:Edificio 10'!D23)," ")</f>
        <v>24</v>
      </c>
      <c r="C17" s="75">
        <f>IF(SUM('Edificio 1:Edificio 10'!E23)=0," ",SUM('Edificio 1:Edificio 10'!E23))</f>
        <v>19</v>
      </c>
      <c r="D17" s="75">
        <f t="shared" si="0"/>
        <v>631.57894736842104</v>
      </c>
      <c r="E17" s="65"/>
    </row>
    <row r="18" spans="1:5" x14ac:dyDescent="0.25">
      <c r="A18" s="76" t="s">
        <v>13</v>
      </c>
      <c r="B18" s="77">
        <f>IF(SUM(B6:B17)=0," ",SUM(B6:B17))</f>
        <v>122</v>
      </c>
      <c r="C18" s="78" t="s">
        <v>42</v>
      </c>
      <c r="D18" s="79">
        <f>IF(SUM(D6:D17)=0," ",SUM(D6:D17))</f>
        <v>3262.1345029239765</v>
      </c>
      <c r="E18" s="65"/>
    </row>
    <row r="19" spans="1:5" ht="15.75" thickBot="1" x14ac:dyDescent="0.3">
      <c r="A19" s="80" t="s">
        <v>40</v>
      </c>
      <c r="B19" s="81">
        <f>IF(SUM(B6:B17)=0," ",AVERAGE(B6:B17))</f>
        <v>10.166666666666666</v>
      </c>
      <c r="C19" s="81">
        <f>AVERAGE(C6:C17)</f>
        <v>18.916666666666668</v>
      </c>
      <c r="D19" s="82">
        <f>AVERAGE(D6:D17)</f>
        <v>271.84454191033137</v>
      </c>
      <c r="E19" s="65"/>
    </row>
    <row r="20" spans="1:5" x14ac:dyDescent="0.25">
      <c r="A20" s="65"/>
      <c r="B20" s="65"/>
      <c r="C20" s="65"/>
      <c r="D20" s="65"/>
      <c r="E20" s="65"/>
    </row>
    <row r="21" spans="1:5" x14ac:dyDescent="0.25">
      <c r="A21" s="65"/>
      <c r="B21" s="65"/>
      <c r="C21" s="65"/>
      <c r="D21" s="65"/>
      <c r="E21" s="65"/>
    </row>
  </sheetData>
  <protectedRanges>
    <protectedRange sqref="B6:B17" name="Rango2"/>
    <protectedRange sqref="C6:C17" name="Rango2_1"/>
  </protectedRanges>
  <mergeCells count="2">
    <mergeCell ref="B2:D2"/>
    <mergeCell ref="B3:D3"/>
  </mergeCells>
  <printOptions horizontalCentered="1" verticalCentered="1"/>
  <pageMargins left="0.35433070866141736" right="0.31496062992125984" top="0.74803149606299213" bottom="0.9448818897637796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F25"/>
  <sheetViews>
    <sheetView topLeftCell="A64" zoomScaleNormal="100" workbookViewId="0">
      <selection activeCell="L23" sqref="L23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2">
        <v>44196</v>
      </c>
      <c r="D5" s="90"/>
      <c r="E5" s="90"/>
      <c r="F5" s="90"/>
    </row>
    <row r="6" spans="1:6" x14ac:dyDescent="0.25">
      <c r="A6" s="89" t="s">
        <v>16</v>
      </c>
      <c r="B6" s="89"/>
      <c r="C6" s="91" t="s">
        <v>47</v>
      </c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>
        <v>35</v>
      </c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>
        <v>0</v>
      </c>
      <c r="C12" s="42">
        <v>27</v>
      </c>
      <c r="D12" s="19">
        <f>IF(D9=""," ",(D9+B12-C12))</f>
        <v>8</v>
      </c>
      <c r="E12" s="43">
        <v>18</v>
      </c>
      <c r="F12" s="13">
        <f>IF(D12=" "," ",(D12*500/E12))</f>
        <v>222.22222222222223</v>
      </c>
    </row>
    <row r="13" spans="1:6" x14ac:dyDescent="0.25">
      <c r="A13" s="8" t="s">
        <v>2</v>
      </c>
      <c r="B13" s="43">
        <v>25</v>
      </c>
      <c r="C13" s="43">
        <v>40</v>
      </c>
      <c r="D13" s="20">
        <f>IF(C13=""," ",(C12+B13-C13))</f>
        <v>12</v>
      </c>
      <c r="E13" s="43">
        <v>18</v>
      </c>
      <c r="F13" s="14">
        <f>IF(D13=" "," ",(D13*500/E13))</f>
        <v>333.33333333333331</v>
      </c>
    </row>
    <row r="14" spans="1:6" x14ac:dyDescent="0.25">
      <c r="A14" s="8" t="s">
        <v>3</v>
      </c>
      <c r="B14" s="43">
        <v>10</v>
      </c>
      <c r="C14" s="43">
        <v>42</v>
      </c>
      <c r="D14" s="20">
        <f t="shared" ref="D14:D23" si="0">IF(C14=""," ",(C13+B14-C14))</f>
        <v>8</v>
      </c>
      <c r="E14" s="43">
        <v>18</v>
      </c>
      <c r="F14" s="14">
        <f>IF(D14=" "," ",(D14*500/E14))</f>
        <v>222.22222222222223</v>
      </c>
    </row>
    <row r="15" spans="1:6" x14ac:dyDescent="0.25">
      <c r="A15" s="8" t="s">
        <v>4</v>
      </c>
      <c r="B15" s="43">
        <v>0</v>
      </c>
      <c r="C15" s="43">
        <v>33</v>
      </c>
      <c r="D15" s="20">
        <f t="shared" si="0"/>
        <v>9</v>
      </c>
      <c r="E15" s="43">
        <v>18</v>
      </c>
      <c r="F15" s="14">
        <f>IF(D15=" "," ",(D15*500/E15))</f>
        <v>250</v>
      </c>
    </row>
    <row r="16" spans="1:6" x14ac:dyDescent="0.25">
      <c r="A16" s="8" t="s">
        <v>5</v>
      </c>
      <c r="B16" s="43">
        <v>0</v>
      </c>
      <c r="C16" s="43">
        <v>20</v>
      </c>
      <c r="D16" s="20">
        <f t="shared" si="0"/>
        <v>13</v>
      </c>
      <c r="E16" s="43">
        <v>18</v>
      </c>
      <c r="F16" s="14">
        <f>IF(D16=" "," ",(D16*500/E16))</f>
        <v>361.11111111111109</v>
      </c>
    </row>
    <row r="17" spans="1:6" x14ac:dyDescent="0.25">
      <c r="A17" s="8" t="s">
        <v>6</v>
      </c>
      <c r="B17" s="43">
        <v>35</v>
      </c>
      <c r="C17" s="43">
        <v>40</v>
      </c>
      <c r="D17" s="20">
        <f t="shared" si="0"/>
        <v>15</v>
      </c>
      <c r="E17" s="43">
        <v>18</v>
      </c>
      <c r="F17" s="14">
        <f t="shared" ref="F17:F23" si="1">IF(D17=" "," ",(D17*500/E17))</f>
        <v>416.66666666666669</v>
      </c>
    </row>
    <row r="18" spans="1:6" s="7" customFormat="1" x14ac:dyDescent="0.25">
      <c r="A18" s="8" t="s">
        <v>7</v>
      </c>
      <c r="B18" s="43">
        <v>0</v>
      </c>
      <c r="C18" s="43">
        <v>36</v>
      </c>
      <c r="D18" s="20">
        <f t="shared" si="0"/>
        <v>4</v>
      </c>
      <c r="E18" s="43">
        <v>20</v>
      </c>
      <c r="F18" s="14">
        <f t="shared" si="1"/>
        <v>100</v>
      </c>
    </row>
    <row r="19" spans="1:6" s="7" customFormat="1" x14ac:dyDescent="0.25">
      <c r="A19" s="8" t="s">
        <v>8</v>
      </c>
      <c r="B19" s="43">
        <v>0</v>
      </c>
      <c r="C19" s="43">
        <v>27</v>
      </c>
      <c r="D19" s="20">
        <f t="shared" si="0"/>
        <v>9</v>
      </c>
      <c r="E19" s="43">
        <v>20</v>
      </c>
      <c r="F19" s="14">
        <f t="shared" si="1"/>
        <v>225</v>
      </c>
    </row>
    <row r="20" spans="1:6" x14ac:dyDescent="0.25">
      <c r="A20" s="8" t="s">
        <v>9</v>
      </c>
      <c r="B20" s="43">
        <v>0</v>
      </c>
      <c r="C20" s="43">
        <v>23</v>
      </c>
      <c r="D20" s="20">
        <f t="shared" si="0"/>
        <v>4</v>
      </c>
      <c r="E20" s="43">
        <v>20</v>
      </c>
      <c r="F20" s="14">
        <f t="shared" si="1"/>
        <v>100</v>
      </c>
    </row>
    <row r="21" spans="1:6" x14ac:dyDescent="0.25">
      <c r="A21" s="8" t="s">
        <v>10</v>
      </c>
      <c r="B21" s="43">
        <v>0</v>
      </c>
      <c r="C21" s="43">
        <v>15</v>
      </c>
      <c r="D21" s="20">
        <f t="shared" si="0"/>
        <v>8</v>
      </c>
      <c r="E21" s="43">
        <v>20</v>
      </c>
      <c r="F21" s="14">
        <f t="shared" si="1"/>
        <v>200</v>
      </c>
    </row>
    <row r="22" spans="1:6" x14ac:dyDescent="0.25">
      <c r="A22" s="8" t="s">
        <v>11</v>
      </c>
      <c r="B22" s="43">
        <v>0</v>
      </c>
      <c r="C22" s="43">
        <v>7</v>
      </c>
      <c r="D22" s="20">
        <f t="shared" si="0"/>
        <v>8</v>
      </c>
      <c r="E22" s="43">
        <v>20</v>
      </c>
      <c r="F22" s="14">
        <f t="shared" si="1"/>
        <v>200</v>
      </c>
    </row>
    <row r="23" spans="1:6" ht="15.75" thickBot="1" x14ac:dyDescent="0.3">
      <c r="A23" s="22" t="s">
        <v>12</v>
      </c>
      <c r="B23" s="44">
        <v>20</v>
      </c>
      <c r="C23" s="44">
        <v>3</v>
      </c>
      <c r="D23" s="20">
        <f t="shared" si="0"/>
        <v>24</v>
      </c>
      <c r="E23" s="44">
        <v>19</v>
      </c>
      <c r="F23" s="14">
        <f t="shared" si="1"/>
        <v>631.57894736842104</v>
      </c>
    </row>
    <row r="24" spans="1:6" x14ac:dyDescent="0.25">
      <c r="A24" s="24" t="s">
        <v>41</v>
      </c>
      <c r="B24" s="25">
        <f>+SUM(B12:B23)</f>
        <v>90</v>
      </c>
      <c r="C24" s="26" t="s">
        <v>42</v>
      </c>
      <c r="D24" s="25">
        <f>IF(SUM(D12:D23)=0,"",SUM(D12:D23))</f>
        <v>122</v>
      </c>
      <c r="E24" s="35" t="s">
        <v>42</v>
      </c>
      <c r="F24" s="35" t="s">
        <v>42</v>
      </c>
    </row>
    <row r="25" spans="1:6" ht="15.75" thickBot="1" x14ac:dyDescent="0.3">
      <c r="A25" s="29" t="s">
        <v>40</v>
      </c>
      <c r="B25" s="34">
        <f>IF(SUM(B12:B23)=0," ",AVERAGE(B12:B23))</f>
        <v>7.5</v>
      </c>
      <c r="C25" s="31" t="s">
        <v>42</v>
      </c>
      <c r="D25" s="30">
        <f>IF(SUM(D12:D23)=0," ",AVERAGE(D12:D23))</f>
        <v>10.166666666666666</v>
      </c>
      <c r="E25" s="32">
        <f>IF(SUM(E12:E23)=0," ",AVERAGE(E12:E23))</f>
        <v>18.916666666666668</v>
      </c>
      <c r="F25" s="32">
        <f>IF(SUM(F12:F23)=0,"",AVERAGE(F12:F23))</f>
        <v>271.84454191033137</v>
      </c>
    </row>
  </sheetData>
  <sheetProtection sheet="1" objects="1" scenarios="1"/>
  <protectedRanges>
    <protectedRange sqref="B12:C23" name="Rango1"/>
    <protectedRange sqref="E12:E23" name="Rango2"/>
    <protectedRange sqref="D2:D3" name="Rango3"/>
    <protectedRange sqref="D5:D6" name="Rango3_1"/>
    <protectedRange sqref="D4:E4" name="Rango2_1_1"/>
  </protectedRanges>
  <mergeCells count="10">
    <mergeCell ref="A6:B6"/>
    <mergeCell ref="C2:F2"/>
    <mergeCell ref="C3:F3"/>
    <mergeCell ref="C5:F5"/>
    <mergeCell ref="C6:F6"/>
    <mergeCell ref="A4:B4"/>
    <mergeCell ref="C4:E4"/>
    <mergeCell ref="A2:B2"/>
    <mergeCell ref="A3:B3"/>
    <mergeCell ref="A5:B5"/>
  </mergeCells>
  <pageMargins left="1.08" right="0.77" top="0.94488188976377963" bottom="1.6929133858267718" header="0.31496062992125984" footer="0.31496062992125984"/>
  <pageSetup orientation="landscape" r:id="rId1"/>
  <rowBreaks count="1" manualBreakCount="1">
    <brk id="2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37"/>
    </row>
    <row r="5" spans="1:6" x14ac:dyDescent="0.25">
      <c r="A5" s="89" t="s">
        <v>15</v>
      </c>
      <c r="B5" s="89"/>
      <c r="C5" s="95"/>
      <c r="D5" s="90"/>
      <c r="E5" s="90"/>
      <c r="F5" s="90"/>
    </row>
    <row r="6" spans="1:6" x14ac:dyDescent="0.25">
      <c r="A6" s="89" t="s">
        <v>16</v>
      </c>
      <c r="B6" s="89"/>
      <c r="C6" s="91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2:C23" name="Rango1"/>
    <protectedRange sqref="E12:E23" name="Rango2"/>
    <protectedRange sqref="D2" name="Rango3"/>
    <protectedRange sqref="D3 D5:D6" name="Rango3_1"/>
    <protectedRange sqref="D4:E4" name="Rango2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ageMargins left="1.1200000000000001" right="0.27559055118110237" top="0.94488188976377963" bottom="0.74" header="0.31496062992125984" footer="0.31496062992125984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37"/>
    </row>
    <row r="5" spans="1:6" x14ac:dyDescent="0.25">
      <c r="A5" s="89" t="s">
        <v>15</v>
      </c>
      <c r="B5" s="89"/>
      <c r="C5" s="96"/>
      <c r="D5" s="90"/>
      <c r="E5" s="90"/>
      <c r="F5" s="90"/>
    </row>
    <row r="6" spans="1:6" x14ac:dyDescent="0.25">
      <c r="A6" s="89" t="s">
        <v>16</v>
      </c>
      <c r="B6" s="89"/>
      <c r="C6" s="91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38" t="str">
        <f>IF(D9=""," ",(D9+B12-C12))</f>
        <v xml:space="preserve"> </v>
      </c>
      <c r="E12" s="42"/>
      <c r="F12" s="40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39" t="str">
        <f>IF(C13=""," ",(C12+B13-C13))</f>
        <v xml:space="preserve"> </v>
      </c>
      <c r="E13" s="43"/>
      <c r="F13" s="41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39" t="str">
        <f t="shared" ref="D14:D23" si="0">IF(C14=""," ",(C13+B14-C14))</f>
        <v xml:space="preserve"> </v>
      </c>
      <c r="E14" s="43"/>
      <c r="F14" s="41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39" t="str">
        <f t="shared" si="0"/>
        <v xml:space="preserve"> </v>
      </c>
      <c r="E15" s="43"/>
      <c r="F15" s="41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39" t="str">
        <f t="shared" si="0"/>
        <v xml:space="preserve"> </v>
      </c>
      <c r="E16" s="43"/>
      <c r="F16" s="41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39" t="str">
        <f t="shared" si="0"/>
        <v xml:space="preserve"> </v>
      </c>
      <c r="E17" s="43"/>
      <c r="F17" s="41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39" t="str">
        <f t="shared" si="0"/>
        <v xml:space="preserve"> </v>
      </c>
      <c r="E18" s="43"/>
      <c r="F18" s="41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39" t="str">
        <f t="shared" si="0"/>
        <v xml:space="preserve"> </v>
      </c>
      <c r="E19" s="43"/>
      <c r="F19" s="41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39" t="str">
        <f t="shared" si="0"/>
        <v xml:space="preserve"> </v>
      </c>
      <c r="E20" s="43"/>
      <c r="F20" s="41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D2" name="Rango3"/>
    <protectedRange sqref="D3" name="Rango3_1"/>
    <protectedRange sqref="D5:D6" name="Rango3_2"/>
    <protectedRange sqref="D4:E4" name="Rango2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82" right="0.27559055118110237" top="0.94488188976377963" bottom="0.78740157480314965" header="0.31496062992125984" footer="0.31496062992125984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7"/>
      <c r="D5" s="90"/>
      <c r="E5" s="90"/>
      <c r="F5" s="90"/>
    </row>
    <row r="6" spans="1:6" x14ac:dyDescent="0.25">
      <c r="A6" s="89" t="s">
        <v>16</v>
      </c>
      <c r="B6" s="89"/>
      <c r="C6" s="90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22:C23" name="Rango1"/>
    <protectedRange sqref="E22:E23" name="Rango2"/>
    <protectedRange sqref="D2:D3 D6" name="Rango3"/>
    <protectedRange sqref="D4:E4" name="Rango2_1"/>
    <protectedRange sqref="D5" name="Rango3_1"/>
    <protectedRange sqref="B12:C21" name="Rango1_1"/>
    <protectedRange sqref="E12:E21" name="Rango2_2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88" right="0.27559055118110237" top="0.94488188976377963" bottom="1.6929133858267718" header="0.31496062992125984" footer="0.31496062992125984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7"/>
      <c r="D5" s="90"/>
      <c r="E5" s="90"/>
      <c r="F5" s="90"/>
    </row>
    <row r="6" spans="1:6" x14ac:dyDescent="0.25">
      <c r="A6" s="89" t="s">
        <v>16</v>
      </c>
      <c r="B6" s="89"/>
      <c r="C6" s="91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39" t="str">
        <f>IF(C13=""," ",(C12+B13-C13))</f>
        <v xml:space="preserve"> </v>
      </c>
      <c r="E13" s="43"/>
      <c r="F13" s="41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39" t="str">
        <f t="shared" ref="D14:D23" si="0">IF(C14=""," ",(C13+B14-C14))</f>
        <v xml:space="preserve"> </v>
      </c>
      <c r="E14" s="43"/>
      <c r="F14" s="41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39" t="str">
        <f t="shared" si="0"/>
        <v xml:space="preserve"> </v>
      </c>
      <c r="E15" s="43"/>
      <c r="F15" s="41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39" t="str">
        <f t="shared" si="0"/>
        <v xml:space="preserve"> </v>
      </c>
      <c r="E16" s="43"/>
      <c r="F16" s="41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39" t="str">
        <f t="shared" si="0"/>
        <v xml:space="preserve"> </v>
      </c>
      <c r="E17" s="43"/>
      <c r="F17" s="41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39" t="str">
        <f t="shared" si="0"/>
        <v xml:space="preserve"> </v>
      </c>
      <c r="E18" s="43"/>
      <c r="F18" s="41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39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9:C23" name="Rango1"/>
    <protectedRange sqref="E12:E23" name="Rango2"/>
    <protectedRange sqref="D2" name="Rango3"/>
    <protectedRange sqref="D4:E4" name="Rango2_1"/>
    <protectedRange sqref="D3" name="Rango3_1"/>
    <protectedRange sqref="D5:D6" name="Rango3_2"/>
    <protectedRange sqref="B12:C18" name="Rango1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ageMargins left="0.85" right="0.27559055118110237" top="0.94488188976377963" bottom="0.9" header="0.31496062992125984" footer="0.31496062992125984"/>
  <pageSetup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6"/>
      <c r="D5" s="90"/>
      <c r="E5" s="90"/>
      <c r="F5" s="90"/>
    </row>
    <row r="6" spans="1:6" x14ac:dyDescent="0.25">
      <c r="A6" s="89" t="s">
        <v>16</v>
      </c>
      <c r="B6" s="89"/>
      <c r="C6" s="91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2:C23" name="Rango1"/>
    <protectedRange sqref="E12:E23" name="Rango2"/>
    <protectedRange sqref="D2" name="Rango3"/>
    <protectedRange sqref="D4:E4" name="Rango2_1"/>
    <protectedRange sqref="D3" name="Rango3_1"/>
    <protectedRange sqref="D5:D6" name="Rango3_2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68" right="0.27559055118110237" top="0.94488188976377963" bottom="0.88" header="0.31496062992125984" footer="0.31496062992125984"/>
  <pageSetup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6"/>
      <c r="D5" s="90"/>
      <c r="E5" s="90"/>
      <c r="F5" s="90"/>
    </row>
    <row r="6" spans="1:6" x14ac:dyDescent="0.25">
      <c r="A6" s="89" t="s">
        <v>16</v>
      </c>
      <c r="B6" s="89"/>
      <c r="C6" s="91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21:C23 B12:B20" name="Rango1"/>
    <protectedRange sqref="E21:E23" name="Rango2"/>
    <protectedRange sqref="D2:D3" name="Rango3"/>
    <protectedRange sqref="D4:E4" name="Rango2_1"/>
    <protectedRange sqref="C12:C20" name="Rango1_1"/>
    <protectedRange sqref="E12:E20" name="Rango2_2"/>
    <protectedRange sqref="D5:D6" name="Rango3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77" right="0.27559055118110237" top="0.94488188976377963" bottom="0.83" header="0.31496062992125984" footer="0.31496062992125984"/>
  <pageSetup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5"/>
  <sheetViews>
    <sheetView zoomScaleNormal="100" workbookViewId="0">
      <selection activeCell="J22" sqref="J22:M22"/>
    </sheetView>
  </sheetViews>
  <sheetFormatPr baseColWidth="10" defaultRowHeight="15" x14ac:dyDescent="0.25"/>
  <cols>
    <col min="1" max="1" width="13.85546875" style="6" customWidth="1"/>
    <col min="2" max="2" width="15.85546875" style="6" customWidth="1"/>
    <col min="3" max="3" width="17.85546875" style="6" customWidth="1"/>
    <col min="4" max="4" width="17.28515625" style="6" bestFit="1" customWidth="1"/>
    <col min="5" max="5" width="17.28515625" style="6" customWidth="1"/>
    <col min="6" max="6" width="21.5703125" style="6" customWidth="1"/>
    <col min="7" max="16384" width="11.42578125" style="6"/>
  </cols>
  <sheetData>
    <row r="2" spans="1:6" s="5" customFormat="1" x14ac:dyDescent="0.25">
      <c r="A2" s="89" t="s">
        <v>14</v>
      </c>
      <c r="B2" s="89"/>
      <c r="C2" s="90" t="str">
        <f>IF('Datos Generales'!I11="","",'Datos Generales'!I11)</f>
        <v>Oficina Nacional de Semillas</v>
      </c>
      <c r="D2" s="90"/>
      <c r="E2" s="90"/>
      <c r="F2" s="90"/>
    </row>
    <row r="3" spans="1:6" x14ac:dyDescent="0.25">
      <c r="A3" s="89" t="s">
        <v>27</v>
      </c>
      <c r="B3" s="89"/>
      <c r="C3" s="91"/>
      <c r="D3" s="90"/>
      <c r="E3" s="90"/>
      <c r="F3" s="90"/>
    </row>
    <row r="4" spans="1:6" x14ac:dyDescent="0.25">
      <c r="A4" s="93" t="s">
        <v>28</v>
      </c>
      <c r="B4" s="93"/>
      <c r="C4" s="94">
        <f>IF('Datos Generales'!J22="","",'Datos Generales'!J22)</f>
        <v>2020</v>
      </c>
      <c r="D4" s="94"/>
      <c r="E4" s="94"/>
      <c r="F4" s="18"/>
    </row>
    <row r="5" spans="1:6" x14ac:dyDescent="0.25">
      <c r="A5" s="89" t="s">
        <v>15</v>
      </c>
      <c r="B5" s="89"/>
      <c r="C5" s="90"/>
      <c r="D5" s="90"/>
      <c r="E5" s="90"/>
      <c r="F5" s="90"/>
    </row>
    <row r="6" spans="1:6" x14ac:dyDescent="0.25">
      <c r="A6" s="89" t="s">
        <v>16</v>
      </c>
      <c r="B6" s="89"/>
      <c r="C6" s="90"/>
      <c r="D6" s="90"/>
      <c r="E6" s="90"/>
      <c r="F6" s="90"/>
    </row>
    <row r="8" spans="1:6" ht="15.75" thickBot="1" x14ac:dyDescent="0.3"/>
    <row r="9" spans="1:6" ht="15.75" thickBot="1" x14ac:dyDescent="0.3">
      <c r="A9" s="6" t="s">
        <v>34</v>
      </c>
      <c r="D9" s="21"/>
    </row>
    <row r="10" spans="1:6" ht="15.75" thickBot="1" x14ac:dyDescent="0.3"/>
    <row r="11" spans="1:6" ht="51" customHeight="1" thickBot="1" x14ac:dyDescent="0.3">
      <c r="A11" s="9" t="s">
        <v>0</v>
      </c>
      <c r="B11" s="10" t="s">
        <v>31</v>
      </c>
      <c r="C11" s="10" t="s">
        <v>30</v>
      </c>
      <c r="D11" s="10" t="s">
        <v>32</v>
      </c>
      <c r="E11" s="10" t="s">
        <v>29</v>
      </c>
      <c r="F11" s="11" t="s">
        <v>33</v>
      </c>
    </row>
    <row r="12" spans="1:6" x14ac:dyDescent="0.25">
      <c r="A12" s="12" t="s">
        <v>1</v>
      </c>
      <c r="B12" s="42"/>
      <c r="C12" s="42"/>
      <c r="D12" s="19" t="str">
        <f>IF(D9=""," ",(D9+B12-C12))</f>
        <v xml:space="preserve"> </v>
      </c>
      <c r="E12" s="42"/>
      <c r="F12" s="13" t="str">
        <f>IF(D12=" "," ",(D12*500/E12))</f>
        <v xml:space="preserve"> </v>
      </c>
    </row>
    <row r="13" spans="1:6" x14ac:dyDescent="0.25">
      <c r="A13" s="8" t="s">
        <v>2</v>
      </c>
      <c r="B13" s="43"/>
      <c r="C13" s="43"/>
      <c r="D13" s="20" t="str">
        <f>IF(C13=""," ",(C12+B13-C13))</f>
        <v xml:space="preserve"> </v>
      </c>
      <c r="E13" s="43"/>
      <c r="F13" s="14" t="str">
        <f>IF(D13=" "," ",(D13*500/E13))</f>
        <v xml:space="preserve"> </v>
      </c>
    </row>
    <row r="14" spans="1:6" x14ac:dyDescent="0.25">
      <c r="A14" s="8" t="s">
        <v>3</v>
      </c>
      <c r="B14" s="43"/>
      <c r="C14" s="43"/>
      <c r="D14" s="20" t="str">
        <f t="shared" ref="D14:D23" si="0">IF(C14=""," ",(C13+B14-C14))</f>
        <v xml:space="preserve"> </v>
      </c>
      <c r="E14" s="43"/>
      <c r="F14" s="14" t="str">
        <f>IF(D14=" "," ",(D14*500/E14))</f>
        <v xml:space="preserve"> </v>
      </c>
    </row>
    <row r="15" spans="1:6" x14ac:dyDescent="0.25">
      <c r="A15" s="8" t="s">
        <v>4</v>
      </c>
      <c r="B15" s="43"/>
      <c r="C15" s="43"/>
      <c r="D15" s="20" t="str">
        <f t="shared" si="0"/>
        <v xml:space="preserve"> </v>
      </c>
      <c r="E15" s="43"/>
      <c r="F15" s="14" t="str">
        <f>IF(D15=" "," ",(D15*500/E15))</f>
        <v xml:space="preserve"> </v>
      </c>
    </row>
    <row r="16" spans="1:6" x14ac:dyDescent="0.25">
      <c r="A16" s="8" t="s">
        <v>5</v>
      </c>
      <c r="B16" s="43"/>
      <c r="C16" s="43"/>
      <c r="D16" s="20" t="str">
        <f t="shared" si="0"/>
        <v xml:space="preserve"> </v>
      </c>
      <c r="E16" s="43"/>
      <c r="F16" s="14" t="str">
        <f>IF(D16=" "," ",(D16*500/E16))</f>
        <v xml:space="preserve"> </v>
      </c>
    </row>
    <row r="17" spans="1:6" x14ac:dyDescent="0.25">
      <c r="A17" s="8" t="s">
        <v>6</v>
      </c>
      <c r="B17" s="43"/>
      <c r="C17" s="43"/>
      <c r="D17" s="20" t="str">
        <f t="shared" si="0"/>
        <v xml:space="preserve"> </v>
      </c>
      <c r="E17" s="43"/>
      <c r="F17" s="14" t="str">
        <f t="shared" ref="F17:F23" si="1">IF(D17=" "," ",(D17*500/E17))</f>
        <v xml:space="preserve"> </v>
      </c>
    </row>
    <row r="18" spans="1:6" s="7" customFormat="1" x14ac:dyDescent="0.25">
      <c r="A18" s="8" t="s">
        <v>7</v>
      </c>
      <c r="B18" s="43"/>
      <c r="C18" s="43"/>
      <c r="D18" s="20" t="str">
        <f t="shared" si="0"/>
        <v xml:space="preserve"> </v>
      </c>
      <c r="E18" s="43"/>
      <c r="F18" s="14" t="str">
        <f t="shared" si="1"/>
        <v xml:space="preserve"> </v>
      </c>
    </row>
    <row r="19" spans="1:6" s="7" customFormat="1" x14ac:dyDescent="0.25">
      <c r="A19" s="8" t="s">
        <v>8</v>
      </c>
      <c r="B19" s="43"/>
      <c r="C19" s="43"/>
      <c r="D19" s="20" t="str">
        <f t="shared" si="0"/>
        <v xml:space="preserve"> </v>
      </c>
      <c r="E19" s="43"/>
      <c r="F19" s="14" t="str">
        <f t="shared" si="1"/>
        <v xml:space="preserve"> </v>
      </c>
    </row>
    <row r="20" spans="1:6" x14ac:dyDescent="0.25">
      <c r="A20" s="8" t="s">
        <v>9</v>
      </c>
      <c r="B20" s="43"/>
      <c r="C20" s="43"/>
      <c r="D20" s="20" t="str">
        <f t="shared" si="0"/>
        <v xml:space="preserve"> </v>
      </c>
      <c r="E20" s="43"/>
      <c r="F20" s="14" t="str">
        <f t="shared" si="1"/>
        <v xml:space="preserve"> </v>
      </c>
    </row>
    <row r="21" spans="1:6" x14ac:dyDescent="0.25">
      <c r="A21" s="8" t="s">
        <v>10</v>
      </c>
      <c r="B21" s="43"/>
      <c r="C21" s="43"/>
      <c r="D21" s="20" t="str">
        <f t="shared" si="0"/>
        <v xml:space="preserve"> </v>
      </c>
      <c r="E21" s="43"/>
      <c r="F21" s="14" t="str">
        <f t="shared" si="1"/>
        <v xml:space="preserve"> </v>
      </c>
    </row>
    <row r="22" spans="1:6" x14ac:dyDescent="0.25">
      <c r="A22" s="8" t="s">
        <v>11</v>
      </c>
      <c r="B22" s="43"/>
      <c r="C22" s="43"/>
      <c r="D22" s="20" t="str">
        <f t="shared" si="0"/>
        <v xml:space="preserve"> </v>
      </c>
      <c r="E22" s="43"/>
      <c r="F22" s="14" t="str">
        <f t="shared" si="1"/>
        <v xml:space="preserve"> </v>
      </c>
    </row>
    <row r="23" spans="1:6" ht="15.75" thickBot="1" x14ac:dyDescent="0.3">
      <c r="A23" s="22" t="s">
        <v>12</v>
      </c>
      <c r="B23" s="44"/>
      <c r="C23" s="44"/>
      <c r="D23" s="36" t="str">
        <f t="shared" si="0"/>
        <v xml:space="preserve"> </v>
      </c>
      <c r="E23" s="44"/>
      <c r="F23" s="23" t="str">
        <f t="shared" si="1"/>
        <v xml:space="preserve"> </v>
      </c>
    </row>
    <row r="24" spans="1:6" x14ac:dyDescent="0.25">
      <c r="A24" s="24" t="s">
        <v>41</v>
      </c>
      <c r="B24" s="25">
        <f>+SUM(B12:B23)</f>
        <v>0</v>
      </c>
      <c r="C24" s="26" t="s">
        <v>42</v>
      </c>
      <c r="D24" s="25" t="str">
        <f>IF(SUM(D12:D23)=0,"",SUM(D12:D23))</f>
        <v/>
      </c>
      <c r="E24" s="27" t="s">
        <v>42</v>
      </c>
      <c r="F24" s="28" t="s">
        <v>42</v>
      </c>
    </row>
    <row r="25" spans="1:6" ht="15.75" thickBot="1" x14ac:dyDescent="0.3">
      <c r="A25" s="29" t="s">
        <v>40</v>
      </c>
      <c r="B25" s="30" t="str">
        <f>IF(SUM(B12:B23)=0," ",AVERAGE(B12:B23))</f>
        <v xml:space="preserve"> </v>
      </c>
      <c r="C25" s="31" t="s">
        <v>42</v>
      </c>
      <c r="D25" s="30" t="str">
        <f>IF(SUM(D12:D23)=0," ",AVERAGE(D12:D23))</f>
        <v xml:space="preserve"> </v>
      </c>
      <c r="E25" s="32" t="str">
        <f>IF(SUM(E12:E23)=0,"",AVERAGE(E12:E23))</f>
        <v/>
      </c>
      <c r="F25" s="33" t="str">
        <f>IF(SUM(F12:F23)=0,"",AVERAGE(F12:F23))</f>
        <v/>
      </c>
    </row>
  </sheetData>
  <sheetProtection sheet="1" objects="1" scenarios="1"/>
  <protectedRanges>
    <protectedRange sqref="B12:C23" name="Rango1"/>
    <protectedRange sqref="E12:E23" name="Rango2"/>
    <protectedRange sqref="D2:D3 D5:D6" name="Rango3"/>
    <protectedRange sqref="D4:E4" name="Rango2_1"/>
  </protectedRanges>
  <mergeCells count="10"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E4"/>
  </mergeCells>
  <printOptions horizontalCentered="1" verticalCentered="1"/>
  <pageMargins left="0.8" right="0.27559055118110237" top="0.94488188976377963" bottom="0.96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Company>minae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jsojo</dc:creator>
  <cp:lastModifiedBy>laura  vindas</cp:lastModifiedBy>
  <cp:lastPrinted>2021-04-08T20:29:30Z</cp:lastPrinted>
  <dcterms:created xsi:type="dcterms:W3CDTF">2010-12-09T13:47:38Z</dcterms:created>
  <dcterms:modified xsi:type="dcterms:W3CDTF">2021-04-08T20:32:43Z</dcterms:modified>
</cp:coreProperties>
</file>