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240" yWindow="45" windowWidth="12120" windowHeight="9480" tabRatio="866" firstSheet="1" activeTab="5"/>
  </bookViews>
  <sheets>
    <sheet name="Consideraciones generales" sheetId="39" state="hidden" r:id="rId1"/>
    <sheet name="1-Instrucciones" sheetId="41" r:id="rId2"/>
    <sheet name="2-Datos y otros" sheetId="42" r:id="rId3"/>
    <sheet name="3-Factores de emisión" sheetId="33" r:id="rId4"/>
    <sheet name="4-Datos generales" sheetId="32" r:id="rId5"/>
    <sheet name="5-Edificio 1" sheetId="3" r:id="rId6"/>
    <sheet name="15-Consumo por Edificio" sheetId="30" r:id="rId7"/>
    <sheet name="16-Consumo Institucional" sheetId="31" r:id="rId8"/>
    <sheet name="17-Histórico" sheetId="40" r:id="rId9"/>
  </sheets>
  <definedNames>
    <definedName name="_xlnm.Print_Area" localSheetId="6">'15-Consumo por Edificio'!$A$1:$AD$147</definedName>
    <definedName name="_xlnm.Print_Area" localSheetId="7">'16-Consumo Institucional'!$A$1:$AD$149</definedName>
    <definedName name="_xlnm.Print_Area" localSheetId="8">'17-Histórico'!$A$1:$AA$43</definedName>
    <definedName name="_xlnm.Print_Area" localSheetId="1">'1-Instrucciones'!$A$1:$J$122</definedName>
    <definedName name="_xlnm.Print_Area" localSheetId="2">'2-Datos y otros'!$A$1:$M$49</definedName>
    <definedName name="_xlnm.Print_Area" localSheetId="4">'4-Datos generales'!$A$1:$M$24</definedName>
    <definedName name="_xlnm.Print_Area" localSheetId="5">'5-Edificio 1'!$A$1:$AZ$151</definedName>
    <definedName name="OLE_LINK1" localSheetId="2">'2-Datos y otros'!$A$16</definedName>
    <definedName name="OLE_LINK4" localSheetId="2">'2-Datos y otros'!$B$14</definedName>
    <definedName name="OLE_LINK7" localSheetId="2">'2-Datos y otros'!$B$381</definedName>
  </definedNames>
  <calcPr calcId="145621"/>
</workbook>
</file>

<file path=xl/calcChain.xml><?xml version="1.0" encoding="utf-8"?>
<calcChain xmlns="http://schemas.openxmlformats.org/spreadsheetml/2006/main">
  <c r="D13" i="31" l="1"/>
  <c r="D14" i="31"/>
  <c r="D15" i="31"/>
  <c r="D16" i="31"/>
  <c r="D17" i="31"/>
  <c r="D18" i="31"/>
  <c r="D19" i="31"/>
  <c r="D20" i="31"/>
  <c r="D21" i="31"/>
  <c r="D22" i="31"/>
  <c r="D23" i="31"/>
  <c r="D12" i="31"/>
  <c r="E13" i="31"/>
  <c r="E14" i="31"/>
  <c r="E15" i="31"/>
  <c r="E16" i="31"/>
  <c r="E17" i="31"/>
  <c r="E18" i="31"/>
  <c r="E19" i="31"/>
  <c r="E20" i="31"/>
  <c r="E21" i="31"/>
  <c r="E22" i="31"/>
  <c r="E23" i="31"/>
  <c r="E12" i="31"/>
  <c r="C13" i="31" l="1"/>
  <c r="C14" i="31"/>
  <c r="C15" i="31"/>
  <c r="C16" i="31"/>
  <c r="C17" i="31"/>
  <c r="C18" i="31"/>
  <c r="C19" i="31"/>
  <c r="C20" i="31"/>
  <c r="C21" i="31"/>
  <c r="C22" i="31"/>
  <c r="C23" i="31"/>
  <c r="C12" i="31"/>
  <c r="B12" i="31" l="1"/>
  <c r="D3" i="3"/>
  <c r="Z9" i="40" l="1"/>
  <c r="Z10" i="40"/>
  <c r="Z11" i="40"/>
  <c r="Z12" i="40"/>
  <c r="Z13" i="40"/>
  <c r="Z14" i="40"/>
  <c r="Z15" i="40"/>
  <c r="Z16" i="40"/>
  <c r="Z17" i="40"/>
  <c r="Z18" i="40"/>
  <c r="Z19" i="40"/>
  <c r="Z20" i="40"/>
  <c r="Z21" i="40"/>
  <c r="Z22" i="40"/>
  <c r="Z23" i="40"/>
  <c r="Z24" i="40"/>
  <c r="Z25" i="40"/>
  <c r="Z26" i="40"/>
  <c r="Z27" i="40"/>
  <c r="Z28" i="40"/>
  <c r="Z29" i="40"/>
  <c r="Z30" i="40"/>
  <c r="Z31" i="40"/>
  <c r="Z32" i="40"/>
  <c r="Z33" i="40"/>
  <c r="Z34" i="40"/>
  <c r="Z35" i="40"/>
  <c r="Z36" i="40"/>
  <c r="Z37" i="40"/>
  <c r="Z38" i="40"/>
  <c r="Z39" i="40"/>
  <c r="Z40" i="40"/>
  <c r="Z41" i="40"/>
  <c r="Z42" i="40"/>
  <c r="Z43" i="40"/>
  <c r="Z8" i="40"/>
  <c r="U9" i="40"/>
  <c r="U10" i="40"/>
  <c r="U11" i="40"/>
  <c r="U12" i="40"/>
  <c r="U13" i="40"/>
  <c r="U14" i="40"/>
  <c r="U15" i="40"/>
  <c r="U16" i="40"/>
  <c r="U17" i="40"/>
  <c r="U18" i="40"/>
  <c r="U19" i="40"/>
  <c r="U20" i="40"/>
  <c r="U21" i="40"/>
  <c r="U22" i="40"/>
  <c r="U23" i="40"/>
  <c r="U24" i="40"/>
  <c r="U25" i="40"/>
  <c r="U26" i="40"/>
  <c r="U27" i="40"/>
  <c r="U28" i="40"/>
  <c r="U29" i="40"/>
  <c r="U30" i="40"/>
  <c r="U31" i="40"/>
  <c r="U32" i="40"/>
  <c r="U33" i="40"/>
  <c r="U34" i="40"/>
  <c r="U35" i="40"/>
  <c r="U36" i="40"/>
  <c r="U37" i="40"/>
  <c r="U38" i="40"/>
  <c r="U39" i="40"/>
  <c r="U40" i="40"/>
  <c r="U41" i="40"/>
  <c r="U42" i="40"/>
  <c r="U43" i="40"/>
  <c r="P9" i="40"/>
  <c r="P10" i="40"/>
  <c r="P11" i="40"/>
  <c r="P12" i="40"/>
  <c r="P13" i="40"/>
  <c r="P14" i="40"/>
  <c r="P15" i="40"/>
  <c r="P16" i="40"/>
  <c r="P17" i="40"/>
  <c r="P18" i="40"/>
  <c r="P19" i="40"/>
  <c r="P20" i="40"/>
  <c r="P21" i="40"/>
  <c r="P22" i="40"/>
  <c r="P23" i="40"/>
  <c r="P24" i="40"/>
  <c r="P25" i="40"/>
  <c r="P26" i="40"/>
  <c r="P27" i="40"/>
  <c r="P28" i="40"/>
  <c r="P29" i="40"/>
  <c r="P30" i="40"/>
  <c r="P31" i="40"/>
  <c r="P32" i="40"/>
  <c r="P33" i="40"/>
  <c r="P34" i="40"/>
  <c r="P35" i="40"/>
  <c r="P36" i="40"/>
  <c r="P37" i="40"/>
  <c r="P38" i="40"/>
  <c r="P39" i="40"/>
  <c r="P40" i="40"/>
  <c r="P41" i="40"/>
  <c r="P42" i="40"/>
  <c r="P43" i="40"/>
  <c r="U8" i="40"/>
  <c r="P8" i="40"/>
  <c r="K9" i="40"/>
  <c r="K10" i="40"/>
  <c r="K11" i="40"/>
  <c r="K12" i="40"/>
  <c r="K13" i="40"/>
  <c r="K14" i="40"/>
  <c r="K15" i="40"/>
  <c r="K16" i="40"/>
  <c r="K17" i="40"/>
  <c r="K18" i="40"/>
  <c r="K19" i="40"/>
  <c r="K20" i="40"/>
  <c r="K21" i="40"/>
  <c r="K22" i="40"/>
  <c r="K23" i="40"/>
  <c r="K24" i="40"/>
  <c r="K25" i="40"/>
  <c r="K26" i="40"/>
  <c r="K27" i="40"/>
  <c r="K28" i="40"/>
  <c r="K29" i="40"/>
  <c r="K30" i="40"/>
  <c r="K31" i="40"/>
  <c r="K32" i="40"/>
  <c r="K33" i="40"/>
  <c r="K34" i="40"/>
  <c r="K35" i="40"/>
  <c r="K36" i="40"/>
  <c r="K37" i="40"/>
  <c r="K38" i="40"/>
  <c r="K39" i="40"/>
  <c r="K40" i="40"/>
  <c r="K41" i="40"/>
  <c r="K42" i="40"/>
  <c r="K43" i="40"/>
  <c r="K8" i="40"/>
  <c r="F43" i="40"/>
  <c r="F9" i="40"/>
  <c r="F10" i="40"/>
  <c r="F11" i="40"/>
  <c r="F12" i="40"/>
  <c r="F13" i="40"/>
  <c r="F14" i="40"/>
  <c r="F15" i="40"/>
  <c r="F16" i="40"/>
  <c r="F17" i="40"/>
  <c r="F18" i="40"/>
  <c r="F19" i="40"/>
  <c r="F20" i="40"/>
  <c r="F21" i="40"/>
  <c r="F22" i="40"/>
  <c r="F23" i="40"/>
  <c r="F24" i="40"/>
  <c r="F25" i="40"/>
  <c r="F26" i="40"/>
  <c r="F27" i="40"/>
  <c r="F28" i="40"/>
  <c r="F29" i="40"/>
  <c r="F30" i="40"/>
  <c r="F31" i="40"/>
  <c r="F32" i="40"/>
  <c r="F33" i="40"/>
  <c r="F34" i="40"/>
  <c r="F35" i="40"/>
  <c r="F36" i="40"/>
  <c r="F37" i="40"/>
  <c r="F38" i="40"/>
  <c r="F39" i="40"/>
  <c r="F40" i="40"/>
  <c r="F41" i="40"/>
  <c r="F42" i="40"/>
  <c r="F8" i="40"/>
  <c r="B13" i="31"/>
  <c r="B14" i="31"/>
  <c r="B15" i="31"/>
  <c r="B16" i="31"/>
  <c r="B17" i="31"/>
  <c r="B18" i="31"/>
  <c r="B19" i="31"/>
  <c r="B20" i="31"/>
  <c r="B21" i="31"/>
  <c r="B22" i="31"/>
  <c r="B23" i="31"/>
  <c r="B25" i="31"/>
  <c r="B28" i="3"/>
  <c r="AU26" i="3"/>
  <c r="AU25" i="3"/>
  <c r="AU24" i="3"/>
  <c r="AU23" i="3"/>
  <c r="AU22" i="3"/>
  <c r="AU21" i="3"/>
  <c r="AU20" i="3"/>
  <c r="AU19" i="3"/>
  <c r="AU18" i="3"/>
  <c r="AU17" i="3"/>
  <c r="AU16" i="3"/>
  <c r="AU15" i="3"/>
  <c r="B12" i="30"/>
  <c r="H36" i="3" l="1"/>
  <c r="H37" i="3"/>
  <c r="H38" i="3"/>
  <c r="H39" i="3"/>
  <c r="H40" i="3"/>
  <c r="H41" i="3"/>
  <c r="H42" i="3"/>
  <c r="H43" i="3"/>
  <c r="H44" i="3"/>
  <c r="H45" i="3"/>
  <c r="H46" i="3"/>
  <c r="H35" i="3"/>
  <c r="F36" i="3"/>
  <c r="F37" i="3"/>
  <c r="F38" i="3"/>
  <c r="F39" i="3"/>
  <c r="F40" i="3"/>
  <c r="F41" i="3"/>
  <c r="F42" i="3"/>
  <c r="F43" i="3"/>
  <c r="F44" i="3"/>
  <c r="F45" i="3"/>
  <c r="F46" i="3"/>
  <c r="F35" i="3"/>
  <c r="E36" i="3"/>
  <c r="E37" i="3"/>
  <c r="E38" i="3"/>
  <c r="E39" i="3"/>
  <c r="E40" i="3"/>
  <c r="E41" i="3"/>
  <c r="E42" i="3"/>
  <c r="E43" i="3"/>
  <c r="E44" i="3"/>
  <c r="E45" i="3"/>
  <c r="E46" i="3"/>
  <c r="E35" i="3"/>
  <c r="J35" i="3" s="1"/>
  <c r="D6" i="3" l="1"/>
  <c r="M31" i="30"/>
  <c r="L31" i="30"/>
  <c r="J31" i="30"/>
  <c r="I31" i="30"/>
  <c r="G31" i="30"/>
  <c r="F31" i="30"/>
  <c r="D31" i="30"/>
  <c r="C31" i="30"/>
  <c r="M32" i="30"/>
  <c r="L32" i="30"/>
  <c r="J32" i="30"/>
  <c r="I32" i="30"/>
  <c r="G32" i="30"/>
  <c r="F32" i="30"/>
  <c r="M33" i="30"/>
  <c r="L33" i="30"/>
  <c r="J33" i="30"/>
  <c r="I33" i="30"/>
  <c r="G33" i="30"/>
  <c r="F33" i="30"/>
  <c r="D33" i="30"/>
  <c r="C33" i="30"/>
  <c r="M34" i="30"/>
  <c r="L34" i="30"/>
  <c r="J34" i="30"/>
  <c r="I34" i="30"/>
  <c r="G34" i="30"/>
  <c r="F34" i="30"/>
  <c r="M35" i="30"/>
  <c r="S51" i="30" s="1"/>
  <c r="L35" i="30"/>
  <c r="J35" i="30"/>
  <c r="I35" i="30"/>
  <c r="G35" i="30"/>
  <c r="F35" i="30"/>
  <c r="D35" i="30"/>
  <c r="C35" i="30"/>
  <c r="M36" i="30"/>
  <c r="S52" i="30" s="1"/>
  <c r="L36" i="30"/>
  <c r="J36" i="30"/>
  <c r="I36" i="30"/>
  <c r="G36" i="30"/>
  <c r="F36" i="30"/>
  <c r="M37" i="30"/>
  <c r="L37" i="30"/>
  <c r="J37" i="30"/>
  <c r="I37" i="30"/>
  <c r="G37" i="30"/>
  <c r="F37" i="30"/>
  <c r="D37" i="30"/>
  <c r="C37" i="30"/>
  <c r="M38" i="30"/>
  <c r="L38" i="30"/>
  <c r="J38" i="30"/>
  <c r="I38" i="30"/>
  <c r="G38" i="30"/>
  <c r="F38" i="30"/>
  <c r="M30" i="30"/>
  <c r="L30" i="30"/>
  <c r="J30" i="30"/>
  <c r="I30" i="30"/>
  <c r="G30" i="30"/>
  <c r="F30" i="30"/>
  <c r="D30" i="30"/>
  <c r="C30" i="30"/>
  <c r="AE47" i="3"/>
  <c r="AD47" i="3"/>
  <c r="V47" i="3"/>
  <c r="U47" i="3"/>
  <c r="M47" i="3"/>
  <c r="L47" i="3"/>
  <c r="H47" i="3"/>
  <c r="F47" i="3"/>
  <c r="E47" i="3"/>
  <c r="D47" i="3"/>
  <c r="C47" i="3"/>
  <c r="Y14" i="30"/>
  <c r="Z14" i="30" s="1"/>
  <c r="X14" i="30"/>
  <c r="P47" i="30" s="1"/>
  <c r="W14" i="30"/>
  <c r="O47" i="30" s="1"/>
  <c r="T14" i="30"/>
  <c r="U14" i="30" s="1"/>
  <c r="S14" i="30"/>
  <c r="M47" i="30" s="1"/>
  <c r="R14" i="30"/>
  <c r="O14" i="30"/>
  <c r="P14" i="30" s="1"/>
  <c r="E14" i="30"/>
  <c r="F14" i="30" s="1"/>
  <c r="D14" i="30"/>
  <c r="C14" i="30"/>
  <c r="G47" i="30"/>
  <c r="Y15" i="30"/>
  <c r="Z15" i="30" s="1"/>
  <c r="X15" i="30"/>
  <c r="P48" i="30" s="1"/>
  <c r="W15" i="30"/>
  <c r="O48" i="30" s="1"/>
  <c r="T15" i="30"/>
  <c r="U15" i="30" s="1"/>
  <c r="S15" i="30"/>
  <c r="M48" i="30" s="1"/>
  <c r="R15" i="30"/>
  <c r="L48" i="30" s="1"/>
  <c r="O15" i="30"/>
  <c r="P15" i="30" s="1"/>
  <c r="E15" i="30"/>
  <c r="F15" i="30" s="1"/>
  <c r="D15" i="30"/>
  <c r="C15" i="30"/>
  <c r="F48" i="30"/>
  <c r="Y16" i="30"/>
  <c r="Z16" i="30" s="1"/>
  <c r="X16" i="30"/>
  <c r="P49" i="30" s="1"/>
  <c r="W16" i="30"/>
  <c r="O49" i="30" s="1"/>
  <c r="T16" i="30"/>
  <c r="U16" i="30" s="1"/>
  <c r="S16" i="30"/>
  <c r="M49" i="30" s="1"/>
  <c r="R16" i="30"/>
  <c r="O16" i="30"/>
  <c r="P16" i="30" s="1"/>
  <c r="E16" i="30"/>
  <c r="F16" i="30" s="1"/>
  <c r="D16" i="30"/>
  <c r="C16" i="30"/>
  <c r="G49" i="30"/>
  <c r="Y17" i="30"/>
  <c r="Z17" i="30" s="1"/>
  <c r="X17" i="30"/>
  <c r="P50" i="30" s="1"/>
  <c r="W17" i="30"/>
  <c r="O50" i="30" s="1"/>
  <c r="T17" i="30"/>
  <c r="U17" i="30" s="1"/>
  <c r="S17" i="30"/>
  <c r="M50" i="30" s="1"/>
  <c r="R17" i="30"/>
  <c r="L50" i="30" s="1"/>
  <c r="O17" i="30"/>
  <c r="P17" i="30" s="1"/>
  <c r="E17" i="30"/>
  <c r="F17" i="30" s="1"/>
  <c r="D17" i="30"/>
  <c r="C17" i="30"/>
  <c r="F50" i="30"/>
  <c r="Y18" i="30"/>
  <c r="Z18" i="30" s="1"/>
  <c r="X18" i="30"/>
  <c r="P51" i="30" s="1"/>
  <c r="W18" i="30"/>
  <c r="O51" i="30" s="1"/>
  <c r="T18" i="30"/>
  <c r="U18" i="30" s="1"/>
  <c r="S18" i="30"/>
  <c r="M51" i="30" s="1"/>
  <c r="R18" i="30"/>
  <c r="L51" i="30" s="1"/>
  <c r="O18" i="30"/>
  <c r="P18" i="30" s="1"/>
  <c r="E18" i="30"/>
  <c r="F18" i="30" s="1"/>
  <c r="D18" i="30"/>
  <c r="C18" i="30"/>
  <c r="G51" i="30"/>
  <c r="Y19" i="30"/>
  <c r="Z19" i="30" s="1"/>
  <c r="X19" i="30"/>
  <c r="P52" i="30" s="1"/>
  <c r="W19" i="30"/>
  <c r="O52" i="30" s="1"/>
  <c r="T19" i="30"/>
  <c r="U19" i="30" s="1"/>
  <c r="S19" i="30"/>
  <c r="M52" i="30" s="1"/>
  <c r="R19" i="30"/>
  <c r="L52" i="30" s="1"/>
  <c r="O19" i="30"/>
  <c r="P19" i="30" s="1"/>
  <c r="E19" i="30"/>
  <c r="F19" i="30" s="1"/>
  <c r="D19" i="30"/>
  <c r="C19" i="30"/>
  <c r="Y20" i="30"/>
  <c r="Z20" i="30" s="1"/>
  <c r="X20" i="30"/>
  <c r="P53" i="30" s="1"/>
  <c r="W20" i="30"/>
  <c r="O53" i="30" s="1"/>
  <c r="T20" i="30"/>
  <c r="U20" i="30" s="1"/>
  <c r="S20" i="30"/>
  <c r="M53" i="30" s="1"/>
  <c r="R20" i="30"/>
  <c r="L53" i="30" s="1"/>
  <c r="O20" i="30"/>
  <c r="P20" i="30" s="1"/>
  <c r="E20" i="30"/>
  <c r="F20" i="30" s="1"/>
  <c r="D20" i="30"/>
  <c r="C20" i="30"/>
  <c r="G53" i="30"/>
  <c r="Y21" i="30"/>
  <c r="Z21" i="30" s="1"/>
  <c r="X21" i="30"/>
  <c r="P54" i="30" s="1"/>
  <c r="W21" i="30"/>
  <c r="O54" i="30" s="1"/>
  <c r="T21" i="30"/>
  <c r="U21" i="30" s="1"/>
  <c r="S21" i="30"/>
  <c r="M54" i="30" s="1"/>
  <c r="R21" i="30"/>
  <c r="L54" i="30" s="1"/>
  <c r="O21" i="30"/>
  <c r="P21" i="30" s="1"/>
  <c r="E21" i="30"/>
  <c r="F21" i="30" s="1"/>
  <c r="D21" i="30"/>
  <c r="C21" i="30"/>
  <c r="F54" i="30"/>
  <c r="Y13" i="30"/>
  <c r="X13" i="30"/>
  <c r="W13" i="30"/>
  <c r="O46" i="30" s="1"/>
  <c r="T13" i="30"/>
  <c r="S13" i="30"/>
  <c r="M46" i="30" s="1"/>
  <c r="R13" i="30"/>
  <c r="L46" i="30" s="1"/>
  <c r="O13" i="30"/>
  <c r="P13" i="30" s="1"/>
  <c r="E13" i="30"/>
  <c r="D13" i="30"/>
  <c r="G46" i="30"/>
  <c r="AZ27" i="3"/>
  <c r="AY27" i="3"/>
  <c r="AX27" i="3"/>
  <c r="AS27" i="3"/>
  <c r="AR27" i="3"/>
  <c r="AQ27" i="3"/>
  <c r="AL27" i="3"/>
  <c r="AK27" i="3"/>
  <c r="AJ27" i="3"/>
  <c r="AA27" i="3"/>
  <c r="Z27" i="3"/>
  <c r="Y27" i="3"/>
  <c r="P27" i="3"/>
  <c r="O27" i="3"/>
  <c r="N27" i="3"/>
  <c r="E27" i="3"/>
  <c r="D27" i="3"/>
  <c r="C27" i="3"/>
  <c r="C55" i="3" s="1"/>
  <c r="AE48" i="3"/>
  <c r="M29" i="30" s="1"/>
  <c r="AD48" i="3"/>
  <c r="L29" i="30" s="1"/>
  <c r="V48" i="3"/>
  <c r="J29" i="30" s="1"/>
  <c r="U48" i="3"/>
  <c r="I29" i="30" s="1"/>
  <c r="M48" i="3"/>
  <c r="G29" i="30" s="1"/>
  <c r="L48" i="3"/>
  <c r="F29" i="30" s="1"/>
  <c r="AS28" i="3"/>
  <c r="AR28" i="3"/>
  <c r="X12" i="30" s="1"/>
  <c r="AQ28" i="3"/>
  <c r="W12" i="30" s="1"/>
  <c r="AL28" i="3"/>
  <c r="AK28" i="3"/>
  <c r="S12" i="30" s="1"/>
  <c r="AJ28" i="3"/>
  <c r="R12" i="30" s="1"/>
  <c r="AA28" i="3"/>
  <c r="Z28" i="3"/>
  <c r="Y28" i="3"/>
  <c r="D48" i="3"/>
  <c r="D29" i="30" s="1"/>
  <c r="E28" i="3"/>
  <c r="E12" i="30" s="1"/>
  <c r="D28" i="3"/>
  <c r="C48" i="3"/>
  <c r="C29" i="30" s="1"/>
  <c r="C28" i="3"/>
  <c r="I13" i="31"/>
  <c r="J13" i="31"/>
  <c r="I14" i="31"/>
  <c r="J14" i="31"/>
  <c r="I15" i="31"/>
  <c r="J15" i="31"/>
  <c r="I16" i="31"/>
  <c r="J16" i="31"/>
  <c r="I17" i="31"/>
  <c r="J17" i="31"/>
  <c r="I18" i="31"/>
  <c r="J18" i="31"/>
  <c r="I19" i="31"/>
  <c r="J19" i="31"/>
  <c r="I20" i="31"/>
  <c r="J20" i="31"/>
  <c r="I21" i="31"/>
  <c r="J21" i="31"/>
  <c r="I22" i="31"/>
  <c r="J22" i="31"/>
  <c r="I23" i="31"/>
  <c r="J23" i="31"/>
  <c r="J12" i="31"/>
  <c r="H13" i="31"/>
  <c r="H14" i="31"/>
  <c r="H15" i="31"/>
  <c r="K15" i="31" s="1"/>
  <c r="H16" i="31"/>
  <c r="H17" i="31"/>
  <c r="H18" i="31"/>
  <c r="H19" i="31"/>
  <c r="K19" i="31" s="1"/>
  <c r="H20" i="31"/>
  <c r="K20" i="31" s="1"/>
  <c r="H21" i="31"/>
  <c r="H22" i="31"/>
  <c r="K22" i="31" s="1"/>
  <c r="H23" i="31"/>
  <c r="K23" i="31" s="1"/>
  <c r="I12" i="31"/>
  <c r="H12" i="31"/>
  <c r="C33" i="31"/>
  <c r="M34" i="31"/>
  <c r="M35" i="31"/>
  <c r="M36" i="31"/>
  <c r="M37" i="31"/>
  <c r="M38" i="31"/>
  <c r="M39" i="31"/>
  <c r="M40" i="31"/>
  <c r="M41" i="31"/>
  <c r="M42" i="31"/>
  <c r="M43" i="31"/>
  <c r="M44" i="31"/>
  <c r="M33" i="31"/>
  <c r="J34" i="31"/>
  <c r="J35" i="31"/>
  <c r="J36" i="31"/>
  <c r="J37" i="31"/>
  <c r="J38" i="31"/>
  <c r="J39" i="31"/>
  <c r="J40" i="31"/>
  <c r="J41" i="31"/>
  <c r="J42" i="31"/>
  <c r="J43" i="31"/>
  <c r="J44" i="31"/>
  <c r="J33" i="31"/>
  <c r="G34" i="31"/>
  <c r="G35" i="31"/>
  <c r="G36" i="31"/>
  <c r="G37" i="31"/>
  <c r="G38" i="31"/>
  <c r="G39" i="31"/>
  <c r="G40" i="31"/>
  <c r="G41" i="31"/>
  <c r="G42" i="31"/>
  <c r="G43" i="31"/>
  <c r="G44" i="31"/>
  <c r="G33" i="31"/>
  <c r="C34" i="31"/>
  <c r="D34" i="31"/>
  <c r="C35" i="31"/>
  <c r="D35" i="31"/>
  <c r="C36" i="31"/>
  <c r="D36" i="31"/>
  <c r="C37" i="31"/>
  <c r="D37" i="31"/>
  <c r="C38" i="31"/>
  <c r="D38" i="31"/>
  <c r="C39" i="31"/>
  <c r="D39" i="31"/>
  <c r="C40" i="31"/>
  <c r="D40" i="31"/>
  <c r="C41" i="31"/>
  <c r="D41" i="31"/>
  <c r="C42" i="31"/>
  <c r="D42" i="31"/>
  <c r="C43" i="31"/>
  <c r="D43" i="31"/>
  <c r="C44" i="31"/>
  <c r="D44" i="31"/>
  <c r="D33" i="31"/>
  <c r="X13" i="31"/>
  <c r="Y13" i="31"/>
  <c r="X14" i="31"/>
  <c r="Y14" i="31"/>
  <c r="X15" i="31"/>
  <c r="Y15" i="31"/>
  <c r="X16" i="31"/>
  <c r="Y16" i="31"/>
  <c r="X17" i="31"/>
  <c r="Y17" i="31"/>
  <c r="X18" i="31"/>
  <c r="Y18" i="31"/>
  <c r="X19" i="31"/>
  <c r="Y19" i="31"/>
  <c r="X20" i="31"/>
  <c r="Y20" i="31"/>
  <c r="X21" i="31"/>
  <c r="Y21" i="31"/>
  <c r="X22" i="31"/>
  <c r="Y22" i="31"/>
  <c r="X23" i="31"/>
  <c r="Y23" i="31"/>
  <c r="X12" i="31"/>
  <c r="Y12" i="31"/>
  <c r="S13" i="31"/>
  <c r="T13" i="31"/>
  <c r="S14" i="31"/>
  <c r="T14" i="31"/>
  <c r="S15" i="31"/>
  <c r="T15" i="31"/>
  <c r="S16" i="31"/>
  <c r="T16" i="31"/>
  <c r="S17" i="31"/>
  <c r="T17" i="31"/>
  <c r="S18" i="31"/>
  <c r="T18" i="31"/>
  <c r="S19" i="31"/>
  <c r="T19" i="31"/>
  <c r="S20" i="31"/>
  <c r="T20" i="31"/>
  <c r="S21" i="31"/>
  <c r="T21" i="31"/>
  <c r="S22" i="31"/>
  <c r="T22" i="31"/>
  <c r="S23" i="31"/>
  <c r="T23" i="31"/>
  <c r="S12" i="31"/>
  <c r="T12" i="31"/>
  <c r="N13" i="31"/>
  <c r="O13" i="31"/>
  <c r="N14" i="31"/>
  <c r="O14" i="31"/>
  <c r="N15" i="31"/>
  <c r="O15" i="31"/>
  <c r="N16" i="31"/>
  <c r="O16" i="31"/>
  <c r="N17" i="31"/>
  <c r="O17" i="31"/>
  <c r="N18" i="31"/>
  <c r="O18" i="31"/>
  <c r="N19" i="31"/>
  <c r="O19" i="31"/>
  <c r="N20" i="31"/>
  <c r="O20" i="31"/>
  <c r="N21" i="31"/>
  <c r="O21" i="31"/>
  <c r="N22" i="31"/>
  <c r="O22" i="31"/>
  <c r="N23" i="31"/>
  <c r="O23" i="31"/>
  <c r="N12" i="31"/>
  <c r="O12" i="31"/>
  <c r="F13" i="31"/>
  <c r="F14" i="31"/>
  <c r="F15" i="31"/>
  <c r="F16" i="31"/>
  <c r="F17" i="31"/>
  <c r="F18" i="31"/>
  <c r="F19" i="31"/>
  <c r="F20" i="31"/>
  <c r="F21" i="31"/>
  <c r="F22" i="31"/>
  <c r="F23" i="31"/>
  <c r="F12" i="31"/>
  <c r="B21" i="30"/>
  <c r="B20" i="30"/>
  <c r="B19" i="30"/>
  <c r="B18" i="30"/>
  <c r="B17" i="30"/>
  <c r="B16" i="30"/>
  <c r="B15" i="30"/>
  <c r="B14" i="30"/>
  <c r="B13" i="30"/>
  <c r="E30" i="30" l="1"/>
  <c r="E31" i="30"/>
  <c r="K21" i="31"/>
  <c r="K17" i="31"/>
  <c r="K13" i="31"/>
  <c r="C46" i="30"/>
  <c r="G54" i="30"/>
  <c r="G50" i="30"/>
  <c r="F46" i="30"/>
  <c r="F53" i="30"/>
  <c r="F51" i="30"/>
  <c r="F49" i="30"/>
  <c r="F47" i="30"/>
  <c r="I45" i="30"/>
  <c r="M12" i="30"/>
  <c r="O12" i="30"/>
  <c r="P12" i="30" s="1"/>
  <c r="Y12" i="30"/>
  <c r="Z12" i="30" s="1"/>
  <c r="D45" i="30"/>
  <c r="D12" i="30"/>
  <c r="J45" i="30"/>
  <c r="N12" i="30"/>
  <c r="T12" i="30"/>
  <c r="U12" i="30" s="1"/>
  <c r="C45" i="30"/>
  <c r="C12" i="30"/>
  <c r="N13" i="30"/>
  <c r="J46" i="30"/>
  <c r="J53" i="30"/>
  <c r="N20" i="30"/>
  <c r="G52" i="30"/>
  <c r="I54" i="30"/>
  <c r="M21" i="30"/>
  <c r="I51" i="30"/>
  <c r="M18" i="30"/>
  <c r="N21" i="30"/>
  <c r="J54" i="30"/>
  <c r="J51" i="30"/>
  <c r="N18" i="30"/>
  <c r="J49" i="30"/>
  <c r="N16" i="30"/>
  <c r="I46" i="30"/>
  <c r="M13" i="30"/>
  <c r="M20" i="30"/>
  <c r="I53" i="30"/>
  <c r="F52" i="30"/>
  <c r="M19" i="30"/>
  <c r="I52" i="30"/>
  <c r="I50" i="30"/>
  <c r="M17" i="30"/>
  <c r="G48" i="30"/>
  <c r="J52" i="30"/>
  <c r="N19" i="30"/>
  <c r="N17" i="30"/>
  <c r="J50" i="30"/>
  <c r="M15" i="30"/>
  <c r="I48" i="30"/>
  <c r="I47" i="30"/>
  <c r="M14" i="30"/>
  <c r="M16" i="30"/>
  <c r="I49" i="30"/>
  <c r="J48" i="30"/>
  <c r="N15" i="30"/>
  <c r="D54" i="30"/>
  <c r="J47" i="30"/>
  <c r="N14" i="30"/>
  <c r="C54" i="30"/>
  <c r="D52" i="30"/>
  <c r="D50" i="30"/>
  <c r="D48" i="30"/>
  <c r="C52" i="30"/>
  <c r="C50" i="30"/>
  <c r="C48" i="30"/>
  <c r="C32" i="30"/>
  <c r="C34" i="30"/>
  <c r="C36" i="30"/>
  <c r="C38" i="30"/>
  <c r="D32" i="30"/>
  <c r="D34" i="30"/>
  <c r="D36" i="30"/>
  <c r="D38" i="30"/>
  <c r="E32" i="30"/>
  <c r="C47" i="30"/>
  <c r="C49" i="30"/>
  <c r="C51" i="30"/>
  <c r="C53" i="30"/>
  <c r="D47" i="30"/>
  <c r="D49" i="30"/>
  <c r="D51" i="30"/>
  <c r="D53" i="30"/>
  <c r="D46" i="30"/>
  <c r="C13" i="30"/>
  <c r="F13" i="30" s="1"/>
  <c r="W22" i="30"/>
  <c r="O45" i="30"/>
  <c r="P46" i="30"/>
  <c r="S49" i="30"/>
  <c r="Z13" i="30"/>
  <c r="U13" i="30"/>
  <c r="K18" i="31"/>
  <c r="K16" i="31"/>
  <c r="K14" i="31"/>
  <c r="L47" i="30"/>
  <c r="L49" i="30"/>
  <c r="S46" i="30"/>
  <c r="S47" i="30"/>
  <c r="S50" i="30"/>
  <c r="S53" i="30"/>
  <c r="S54" i="30"/>
  <c r="K12" i="31"/>
  <c r="S48" i="30"/>
  <c r="H13" i="30"/>
  <c r="J13" i="30"/>
  <c r="K13" i="30" s="1"/>
  <c r="I14" i="30"/>
  <c r="H15" i="30"/>
  <c r="J15" i="30"/>
  <c r="K15" i="30" s="1"/>
  <c r="H16" i="30"/>
  <c r="J16" i="30"/>
  <c r="K16" i="30" s="1"/>
  <c r="I17" i="30"/>
  <c r="I13" i="30"/>
  <c r="H14" i="30"/>
  <c r="J14" i="30"/>
  <c r="K14" i="30" s="1"/>
  <c r="I15" i="30"/>
  <c r="I16" i="30"/>
  <c r="H17" i="30"/>
  <c r="J17" i="30"/>
  <c r="K17" i="30" s="1"/>
  <c r="I18" i="30"/>
  <c r="H18" i="30"/>
  <c r="J18" i="30"/>
  <c r="K18" i="30" s="1"/>
  <c r="I19" i="30"/>
  <c r="I20" i="30"/>
  <c r="H19" i="30"/>
  <c r="J19" i="30"/>
  <c r="K19" i="30" s="1"/>
  <c r="H20" i="30"/>
  <c r="J20" i="30"/>
  <c r="K20" i="30" s="1"/>
  <c r="I21" i="30"/>
  <c r="H21" i="30"/>
  <c r="J21" i="30"/>
  <c r="K21" i="30" s="1"/>
  <c r="R54" i="30"/>
  <c r="R53" i="30"/>
  <c r="R52" i="30"/>
  <c r="R51" i="30"/>
  <c r="R50" i="30"/>
  <c r="R49" i="30"/>
  <c r="R48" i="30"/>
  <c r="R47" i="30"/>
  <c r="R46" i="30"/>
  <c r="AA14" i="30" l="1"/>
  <c r="Q47" i="30" s="1"/>
  <c r="H33" i="30"/>
  <c r="AA19" i="30"/>
  <c r="Q52" i="30" s="1"/>
  <c r="V20" i="30"/>
  <c r="N53" i="30" s="1"/>
  <c r="N37" i="30"/>
  <c r="AA15" i="30"/>
  <c r="Q48" i="30" s="1"/>
  <c r="H35" i="30"/>
  <c r="N35" i="30"/>
  <c r="V19" i="30"/>
  <c r="N52" i="30" s="1"/>
  <c r="H38" i="30"/>
  <c r="H30" i="30"/>
  <c r="H36" i="30"/>
  <c r="V14" i="30"/>
  <c r="N47" i="30" s="1"/>
  <c r="H31" i="30"/>
  <c r="H32" i="30"/>
  <c r="N33" i="30"/>
  <c r="H34" i="30"/>
  <c r="AA20" i="30"/>
  <c r="Q53" i="30" s="1"/>
  <c r="F12" i="30"/>
  <c r="AD57" i="3"/>
  <c r="AC57" i="3"/>
  <c r="AY28" i="3"/>
  <c r="AZ28" i="3"/>
  <c r="AX28" i="3"/>
  <c r="AI46" i="3"/>
  <c r="AJ46" i="3" s="1"/>
  <c r="AI45" i="3"/>
  <c r="AJ45" i="3" s="1"/>
  <c r="AI44" i="3"/>
  <c r="AJ44" i="3" s="1"/>
  <c r="AI43" i="3"/>
  <c r="AJ43" i="3" s="1"/>
  <c r="AI42" i="3"/>
  <c r="AJ42" i="3" s="1"/>
  <c r="AI41" i="3"/>
  <c r="AJ41" i="3" s="1"/>
  <c r="AI40" i="3"/>
  <c r="AJ40" i="3" s="1"/>
  <c r="AI39" i="3"/>
  <c r="AJ39" i="3" s="1"/>
  <c r="AI38" i="3"/>
  <c r="AJ38" i="3" s="1"/>
  <c r="AI37" i="3"/>
  <c r="AJ37" i="3" s="1"/>
  <c r="AI36" i="3"/>
  <c r="AJ36" i="3" s="1"/>
  <c r="AI35" i="3"/>
  <c r="AG46" i="3"/>
  <c r="AH46" i="3" s="1"/>
  <c r="AG45" i="3"/>
  <c r="AH45" i="3" s="1"/>
  <c r="AG44" i="3"/>
  <c r="AH44" i="3" s="1"/>
  <c r="AG43" i="3"/>
  <c r="AH43" i="3" s="1"/>
  <c r="AG42" i="3"/>
  <c r="AH42" i="3" s="1"/>
  <c r="AG41" i="3"/>
  <c r="AH41" i="3" s="1"/>
  <c r="AG40" i="3"/>
  <c r="AH40" i="3" s="1"/>
  <c r="AG39" i="3"/>
  <c r="AH39" i="3" s="1"/>
  <c r="AG38" i="3"/>
  <c r="AH38" i="3" s="1"/>
  <c r="AG37" i="3"/>
  <c r="AH37" i="3" s="1"/>
  <c r="AG36" i="3"/>
  <c r="AH36" i="3" s="1"/>
  <c r="AG35" i="3"/>
  <c r="AF46" i="3"/>
  <c r="AK46" i="3" s="1"/>
  <c r="AL46" i="3" s="1"/>
  <c r="N44" i="31" s="1"/>
  <c r="AF45" i="3"/>
  <c r="AK45" i="3" s="1"/>
  <c r="AL45" i="3" s="1"/>
  <c r="N43" i="31" s="1"/>
  <c r="AF44" i="3"/>
  <c r="AK44" i="3" s="1"/>
  <c r="AL44" i="3" s="1"/>
  <c r="N42" i="31" s="1"/>
  <c r="AF43" i="3"/>
  <c r="AK43" i="3" s="1"/>
  <c r="AL43" i="3" s="1"/>
  <c r="N41" i="31" s="1"/>
  <c r="AF42" i="3"/>
  <c r="AK42" i="3" s="1"/>
  <c r="AL42" i="3" s="1"/>
  <c r="N40" i="31" s="1"/>
  <c r="AF41" i="3"/>
  <c r="AK41" i="3" s="1"/>
  <c r="AL41" i="3" s="1"/>
  <c r="N39" i="31" s="1"/>
  <c r="Z46" i="3"/>
  <c r="AA46" i="3" s="1"/>
  <c r="Z45" i="3"/>
  <c r="AA45" i="3" s="1"/>
  <c r="Z44" i="3"/>
  <c r="AA44" i="3" s="1"/>
  <c r="Z43" i="3"/>
  <c r="AA43" i="3" s="1"/>
  <c r="Z42" i="3"/>
  <c r="AA42" i="3" s="1"/>
  <c r="Z41" i="3"/>
  <c r="AA41" i="3" s="1"/>
  <c r="Z40" i="3"/>
  <c r="AA40" i="3" s="1"/>
  <c r="Z39" i="3"/>
  <c r="AA39" i="3" s="1"/>
  <c r="Z38" i="3"/>
  <c r="AA38" i="3" s="1"/>
  <c r="Z37" i="3"/>
  <c r="AA37" i="3" s="1"/>
  <c r="Z36" i="3"/>
  <c r="Z35" i="3"/>
  <c r="X46" i="3"/>
  <c r="Y46" i="3" s="1"/>
  <c r="X45" i="3"/>
  <c r="Y45" i="3" s="1"/>
  <c r="X44" i="3"/>
  <c r="Y44" i="3" s="1"/>
  <c r="X43" i="3"/>
  <c r="Y43" i="3" s="1"/>
  <c r="X42" i="3"/>
  <c r="Y42" i="3" s="1"/>
  <c r="X41" i="3"/>
  <c r="Y41" i="3" s="1"/>
  <c r="X40" i="3"/>
  <c r="Y40" i="3" s="1"/>
  <c r="X39" i="3"/>
  <c r="Y39" i="3" s="1"/>
  <c r="X38" i="3"/>
  <c r="Y38" i="3" s="1"/>
  <c r="X37" i="3"/>
  <c r="Y37" i="3" s="1"/>
  <c r="X36" i="3"/>
  <c r="Y36" i="3" s="1"/>
  <c r="X35" i="3"/>
  <c r="W46" i="3"/>
  <c r="AB46" i="3" s="1"/>
  <c r="AC46" i="3" s="1"/>
  <c r="W45" i="3"/>
  <c r="AB45" i="3" s="1"/>
  <c r="AC45" i="3" s="1"/>
  <c r="W44" i="3"/>
  <c r="AB44" i="3" s="1"/>
  <c r="AC44" i="3" s="1"/>
  <c r="W43" i="3"/>
  <c r="AB43" i="3" s="1"/>
  <c r="AC43" i="3" s="1"/>
  <c r="W42" i="3"/>
  <c r="AB42" i="3" s="1"/>
  <c r="AC42" i="3" s="1"/>
  <c r="W41" i="3"/>
  <c r="AB41" i="3" s="1"/>
  <c r="AC41" i="3" s="1"/>
  <c r="W40" i="3"/>
  <c r="W39" i="3"/>
  <c r="W38" i="3"/>
  <c r="W37" i="3"/>
  <c r="W36" i="3"/>
  <c r="W35" i="3"/>
  <c r="Q46" i="3"/>
  <c r="R46" i="3" s="1"/>
  <c r="Q45" i="3"/>
  <c r="R45" i="3" s="1"/>
  <c r="Q44" i="3"/>
  <c r="R44" i="3" s="1"/>
  <c r="Q43" i="3"/>
  <c r="R43" i="3" s="1"/>
  <c r="Q42" i="3"/>
  <c r="R42" i="3" s="1"/>
  <c r="Q41" i="3"/>
  <c r="R41" i="3" s="1"/>
  <c r="Q40" i="3"/>
  <c r="R40" i="3" s="1"/>
  <c r="Q39" i="3"/>
  <c r="R39" i="3" s="1"/>
  <c r="Q38" i="3"/>
  <c r="R38" i="3" s="1"/>
  <c r="Q37" i="3"/>
  <c r="R37" i="3" s="1"/>
  <c r="Q36" i="3"/>
  <c r="Q35" i="3"/>
  <c r="O46" i="3"/>
  <c r="P46" i="3" s="1"/>
  <c r="O45" i="3"/>
  <c r="P45" i="3" s="1"/>
  <c r="O44" i="3"/>
  <c r="P44" i="3" s="1"/>
  <c r="O43" i="3"/>
  <c r="P43" i="3" s="1"/>
  <c r="O42" i="3"/>
  <c r="P42" i="3" s="1"/>
  <c r="O41" i="3"/>
  <c r="P41" i="3" s="1"/>
  <c r="O40" i="3"/>
  <c r="P40" i="3" s="1"/>
  <c r="O39" i="3"/>
  <c r="P39" i="3" s="1"/>
  <c r="O38" i="3"/>
  <c r="O37" i="3"/>
  <c r="O36" i="3"/>
  <c r="O35" i="3"/>
  <c r="N46" i="3"/>
  <c r="S46" i="3" s="1"/>
  <c r="T46" i="3" s="1"/>
  <c r="N45" i="3"/>
  <c r="S45" i="3" s="1"/>
  <c r="T45" i="3" s="1"/>
  <c r="N44" i="3"/>
  <c r="S44" i="3" s="1"/>
  <c r="T44" i="3" s="1"/>
  <c r="N43" i="3"/>
  <c r="S43" i="3" s="1"/>
  <c r="T43" i="3" s="1"/>
  <c r="N42" i="3"/>
  <c r="S42" i="3" s="1"/>
  <c r="T42" i="3" s="1"/>
  <c r="N41" i="3"/>
  <c r="S41" i="3" s="1"/>
  <c r="T41" i="3" s="1"/>
  <c r="N40" i="3"/>
  <c r="N39" i="3"/>
  <c r="S39" i="3" s="1"/>
  <c r="T39" i="3" s="1"/>
  <c r="N38" i="3"/>
  <c r="N37" i="3"/>
  <c r="N36" i="3"/>
  <c r="N35" i="3"/>
  <c r="I46" i="3"/>
  <c r="I45" i="3"/>
  <c r="I44" i="3"/>
  <c r="I43" i="3"/>
  <c r="I42" i="3"/>
  <c r="I41" i="3"/>
  <c r="I40" i="3"/>
  <c r="I39" i="3"/>
  <c r="I38" i="3"/>
  <c r="I36" i="3"/>
  <c r="G46" i="3"/>
  <c r="G45" i="3"/>
  <c r="G44" i="3"/>
  <c r="G43" i="3"/>
  <c r="G42" i="3"/>
  <c r="G41" i="3"/>
  <c r="G40" i="3"/>
  <c r="G39" i="3"/>
  <c r="G38" i="3"/>
  <c r="G36" i="3"/>
  <c r="J46" i="3"/>
  <c r="K46" i="3" s="1"/>
  <c r="J45" i="3"/>
  <c r="K45" i="3" s="1"/>
  <c r="J44" i="3"/>
  <c r="K44" i="3" s="1"/>
  <c r="J43" i="3"/>
  <c r="K43" i="3" s="1"/>
  <c r="J42" i="3"/>
  <c r="K42" i="3" s="1"/>
  <c r="J41" i="3"/>
  <c r="K41" i="3" s="1"/>
  <c r="BE26" i="3"/>
  <c r="BF26" i="3" s="1"/>
  <c r="BE25" i="3"/>
  <c r="BF25" i="3" s="1"/>
  <c r="BE24" i="3"/>
  <c r="BF24" i="3" s="1"/>
  <c r="BE23" i="3"/>
  <c r="BF23" i="3" s="1"/>
  <c r="BE22" i="3"/>
  <c r="BF22" i="3" s="1"/>
  <c r="BE21" i="3"/>
  <c r="BF21" i="3" s="1"/>
  <c r="BE20" i="3"/>
  <c r="BF20" i="3" s="1"/>
  <c r="BE19" i="3"/>
  <c r="BF19" i="3" s="1"/>
  <c r="BE18" i="3"/>
  <c r="BF18" i="3" s="1"/>
  <c r="BE17" i="3"/>
  <c r="BF17" i="3" s="1"/>
  <c r="BE16" i="3"/>
  <c r="BF16" i="3" s="1"/>
  <c r="BE15" i="3"/>
  <c r="BC26" i="3"/>
  <c r="BD26" i="3" s="1"/>
  <c r="BC25" i="3"/>
  <c r="BD25" i="3" s="1"/>
  <c r="BC24" i="3"/>
  <c r="BD24" i="3" s="1"/>
  <c r="BC23" i="3"/>
  <c r="BD23" i="3" s="1"/>
  <c r="BC22" i="3"/>
  <c r="BD22" i="3" s="1"/>
  <c r="BC21" i="3"/>
  <c r="BD21" i="3" s="1"/>
  <c r="BC20" i="3"/>
  <c r="BD20" i="3" s="1"/>
  <c r="BC19" i="3"/>
  <c r="BD19" i="3" s="1"/>
  <c r="BC18" i="3"/>
  <c r="BD18" i="3" s="1"/>
  <c r="BC17" i="3"/>
  <c r="BD17" i="3" s="1"/>
  <c r="BC16" i="3"/>
  <c r="BD16" i="3" s="1"/>
  <c r="BC15" i="3"/>
  <c r="BB26" i="3"/>
  <c r="BG26" i="3" s="1"/>
  <c r="BB25" i="3"/>
  <c r="BG25" i="3" s="1"/>
  <c r="BB24" i="3"/>
  <c r="BG24" i="3" s="1"/>
  <c r="BB23" i="3"/>
  <c r="BG23" i="3" s="1"/>
  <c r="BB22" i="3"/>
  <c r="BG22" i="3" s="1"/>
  <c r="BB21" i="3"/>
  <c r="BB20" i="3"/>
  <c r="BB19" i="3"/>
  <c r="BB18" i="3"/>
  <c r="BB17" i="3"/>
  <c r="BB16" i="3"/>
  <c r="BB15" i="3"/>
  <c r="AV26" i="3"/>
  <c r="AW26" i="3" s="1"/>
  <c r="AA23" i="31" s="1"/>
  <c r="AV25" i="3"/>
  <c r="AW25" i="3" s="1"/>
  <c r="AA22" i="31" s="1"/>
  <c r="AV24" i="3"/>
  <c r="AW24" i="3" s="1"/>
  <c r="AA21" i="31" s="1"/>
  <c r="AV23" i="3"/>
  <c r="AW23" i="3" s="1"/>
  <c r="AA20" i="31" s="1"/>
  <c r="AV22" i="3"/>
  <c r="AW22" i="3" s="1"/>
  <c r="AA19" i="31" s="1"/>
  <c r="AV21" i="3"/>
  <c r="AW21" i="3" s="1"/>
  <c r="AA18" i="31" s="1"/>
  <c r="AV20" i="3"/>
  <c r="AW20" i="3" s="1"/>
  <c r="AA17" i="31" s="1"/>
  <c r="AV19" i="3"/>
  <c r="AW19" i="3" s="1"/>
  <c r="AA16" i="31" s="1"/>
  <c r="AV18" i="3"/>
  <c r="AW18" i="3" s="1"/>
  <c r="AA15" i="31" s="1"/>
  <c r="AV17" i="3"/>
  <c r="AW17" i="3" s="1"/>
  <c r="AA14" i="31" s="1"/>
  <c r="AV16" i="3"/>
  <c r="AW16" i="3" s="1"/>
  <c r="AA13" i="31" s="1"/>
  <c r="AN26" i="3"/>
  <c r="AO26" i="3" s="1"/>
  <c r="AP26" i="3" s="1"/>
  <c r="AN25" i="3"/>
  <c r="AO25" i="3" s="1"/>
  <c r="AP25" i="3" s="1"/>
  <c r="AN24" i="3"/>
  <c r="AO24" i="3" s="1"/>
  <c r="AP24" i="3" s="1"/>
  <c r="AN23" i="3"/>
  <c r="AO23" i="3" s="1"/>
  <c r="AP23" i="3" s="1"/>
  <c r="AN22" i="3"/>
  <c r="AO22" i="3" s="1"/>
  <c r="AP22" i="3" s="1"/>
  <c r="AN21" i="3"/>
  <c r="AO21" i="3" s="1"/>
  <c r="AP21" i="3" s="1"/>
  <c r="AN20" i="3"/>
  <c r="AO20" i="3" s="1"/>
  <c r="AP20" i="3" s="1"/>
  <c r="AN19" i="3"/>
  <c r="AO19" i="3" s="1"/>
  <c r="AP19" i="3" s="1"/>
  <c r="AN18" i="3"/>
  <c r="AO18" i="3" s="1"/>
  <c r="AP18" i="3" s="1"/>
  <c r="AN17" i="3"/>
  <c r="AO17" i="3" s="1"/>
  <c r="AP17" i="3" s="1"/>
  <c r="AN16" i="3"/>
  <c r="AO16" i="3" s="1"/>
  <c r="AP16" i="3" s="1"/>
  <c r="AN15" i="3"/>
  <c r="AF26" i="3"/>
  <c r="AG26" i="3" s="1"/>
  <c r="AF25" i="3"/>
  <c r="AG25" i="3" s="1"/>
  <c r="AF24" i="3"/>
  <c r="AG24" i="3" s="1"/>
  <c r="AF23" i="3"/>
  <c r="AG23" i="3" s="1"/>
  <c r="AF22" i="3"/>
  <c r="AG22" i="3" s="1"/>
  <c r="AF21" i="3"/>
  <c r="AG21" i="3" s="1"/>
  <c r="AF20" i="3"/>
  <c r="AG20" i="3" s="1"/>
  <c r="AF19" i="3"/>
  <c r="AG19" i="3" s="1"/>
  <c r="AF18" i="3"/>
  <c r="AG18" i="3" s="1"/>
  <c r="AF17" i="3"/>
  <c r="AG17" i="3" s="1"/>
  <c r="AF16" i="3"/>
  <c r="AG16" i="3" s="1"/>
  <c r="AF15" i="3"/>
  <c r="AD26" i="3"/>
  <c r="AE26" i="3" s="1"/>
  <c r="AD25" i="3"/>
  <c r="AE25" i="3" s="1"/>
  <c r="AD24" i="3"/>
  <c r="AE24" i="3" s="1"/>
  <c r="AD23" i="3"/>
  <c r="AE23" i="3" s="1"/>
  <c r="AD22" i="3"/>
  <c r="AE22" i="3" s="1"/>
  <c r="AD21" i="3"/>
  <c r="AE21" i="3" s="1"/>
  <c r="AD20" i="3"/>
  <c r="AE20" i="3" s="1"/>
  <c r="AD19" i="3"/>
  <c r="AE19" i="3" s="1"/>
  <c r="AD18" i="3"/>
  <c r="AE18" i="3" s="1"/>
  <c r="AD17" i="3"/>
  <c r="AE17" i="3" s="1"/>
  <c r="AD16" i="3"/>
  <c r="AE16" i="3" s="1"/>
  <c r="AD15" i="3"/>
  <c r="AC26" i="3"/>
  <c r="AH26" i="3" s="1"/>
  <c r="AI26" i="3" s="1"/>
  <c r="AC25" i="3"/>
  <c r="AH25" i="3" s="1"/>
  <c r="AI25" i="3" s="1"/>
  <c r="AC24" i="3"/>
  <c r="AH24" i="3" s="1"/>
  <c r="AI24" i="3" s="1"/>
  <c r="AC23" i="3"/>
  <c r="AH23" i="3" s="1"/>
  <c r="AI23" i="3" s="1"/>
  <c r="AC22" i="3"/>
  <c r="AH22" i="3" s="1"/>
  <c r="AI22" i="3" s="1"/>
  <c r="AC21" i="3"/>
  <c r="AH21" i="3" s="1"/>
  <c r="AI21" i="3" s="1"/>
  <c r="AC20" i="3"/>
  <c r="AC19" i="3"/>
  <c r="AC18" i="3"/>
  <c r="AC17" i="3"/>
  <c r="AC16" i="3"/>
  <c r="AC15" i="3"/>
  <c r="U26" i="3"/>
  <c r="V26" i="3" s="1"/>
  <c r="U25" i="3"/>
  <c r="V25" i="3" s="1"/>
  <c r="U24" i="3"/>
  <c r="V24" i="3" s="1"/>
  <c r="U23" i="3"/>
  <c r="V23" i="3" s="1"/>
  <c r="U22" i="3"/>
  <c r="V22" i="3" s="1"/>
  <c r="U21" i="3"/>
  <c r="V21" i="3" s="1"/>
  <c r="U20" i="3"/>
  <c r="V20" i="3" s="1"/>
  <c r="U19" i="3"/>
  <c r="V19" i="3" s="1"/>
  <c r="U18" i="3"/>
  <c r="V18" i="3" s="1"/>
  <c r="U17" i="3"/>
  <c r="V17" i="3" s="1"/>
  <c r="U16" i="3"/>
  <c r="V16" i="3" s="1"/>
  <c r="U15" i="3"/>
  <c r="S26" i="3"/>
  <c r="T26" i="3" s="1"/>
  <c r="S25" i="3"/>
  <c r="T25" i="3" s="1"/>
  <c r="S24" i="3"/>
  <c r="T24" i="3" s="1"/>
  <c r="S23" i="3"/>
  <c r="T23" i="3" s="1"/>
  <c r="S22" i="3"/>
  <c r="T22" i="3" s="1"/>
  <c r="S21" i="3"/>
  <c r="T21" i="3" s="1"/>
  <c r="S20" i="3"/>
  <c r="T20" i="3" s="1"/>
  <c r="S19" i="3"/>
  <c r="T19" i="3" s="1"/>
  <c r="S18" i="3"/>
  <c r="T18" i="3" s="1"/>
  <c r="S17" i="3"/>
  <c r="T17" i="3" s="1"/>
  <c r="S16" i="3"/>
  <c r="T16" i="3" s="1"/>
  <c r="S15" i="3"/>
  <c r="R26" i="3"/>
  <c r="W26" i="3" s="1"/>
  <c r="X26" i="3" s="1"/>
  <c r="M23" i="31" s="1"/>
  <c r="P23" i="31" s="1"/>
  <c r="R25" i="3"/>
  <c r="W25" i="3" s="1"/>
  <c r="X25" i="3" s="1"/>
  <c r="M22" i="31" s="1"/>
  <c r="P22" i="31" s="1"/>
  <c r="R24" i="3"/>
  <c r="W24" i="3" s="1"/>
  <c r="X24" i="3" s="1"/>
  <c r="M21" i="31" s="1"/>
  <c r="P21" i="31" s="1"/>
  <c r="R23" i="3"/>
  <c r="R22" i="3"/>
  <c r="R21" i="3"/>
  <c r="R20" i="3"/>
  <c r="R19" i="3"/>
  <c r="R18" i="3"/>
  <c r="R17" i="3"/>
  <c r="R16" i="3"/>
  <c r="R15" i="3"/>
  <c r="L25" i="3"/>
  <c r="M25" i="3" s="1"/>
  <c r="G22" i="31" s="1"/>
  <c r="L24" i="3"/>
  <c r="M24" i="3" s="1"/>
  <c r="J26" i="3"/>
  <c r="K26" i="3" s="1"/>
  <c r="J25" i="3"/>
  <c r="K25" i="3" s="1"/>
  <c r="J24" i="3"/>
  <c r="K24" i="3" s="1"/>
  <c r="J23" i="3"/>
  <c r="K23" i="3" s="1"/>
  <c r="J22" i="3"/>
  <c r="K22" i="3" s="1"/>
  <c r="J21" i="3"/>
  <c r="K21" i="3" s="1"/>
  <c r="J20" i="3"/>
  <c r="K20" i="3" s="1"/>
  <c r="J19" i="3"/>
  <c r="K19" i="3" s="1"/>
  <c r="J18" i="3"/>
  <c r="K18" i="3" s="1"/>
  <c r="J17" i="3"/>
  <c r="K17" i="3" s="1"/>
  <c r="J16" i="3"/>
  <c r="K16" i="3" s="1"/>
  <c r="J15" i="3"/>
  <c r="H26" i="3"/>
  <c r="I26" i="3" s="1"/>
  <c r="H25" i="3"/>
  <c r="I25" i="3" s="1"/>
  <c r="H24" i="3"/>
  <c r="I24" i="3" s="1"/>
  <c r="H23" i="3"/>
  <c r="I23" i="3" s="1"/>
  <c r="H22" i="3"/>
  <c r="I22" i="3" s="1"/>
  <c r="H21" i="3"/>
  <c r="I21" i="3" s="1"/>
  <c r="H20" i="3"/>
  <c r="I20" i="3" s="1"/>
  <c r="H19" i="3"/>
  <c r="I19" i="3" s="1"/>
  <c r="H18" i="3"/>
  <c r="I18" i="3" s="1"/>
  <c r="H17" i="3"/>
  <c r="I17" i="3" s="1"/>
  <c r="H16" i="3"/>
  <c r="I16" i="3" s="1"/>
  <c r="H15" i="3"/>
  <c r="G26" i="3"/>
  <c r="L26" i="3" s="1"/>
  <c r="M26" i="3" s="1"/>
  <c r="G23" i="31" s="1"/>
  <c r="G25" i="3"/>
  <c r="G24" i="3"/>
  <c r="G23" i="3"/>
  <c r="L23" i="3" s="1"/>
  <c r="M23" i="3" s="1"/>
  <c r="G20" i="31" s="1"/>
  <c r="G22" i="3"/>
  <c r="L22" i="3" s="1"/>
  <c r="M22" i="3" s="1"/>
  <c r="G19" i="31" s="1"/>
  <c r="G21" i="3"/>
  <c r="G20" i="3"/>
  <c r="G19" i="3"/>
  <c r="G18" i="3"/>
  <c r="G17" i="3"/>
  <c r="G16" i="3"/>
  <c r="G15" i="3"/>
  <c r="BA26" i="3"/>
  <c r="BA25" i="3"/>
  <c r="BA24" i="3"/>
  <c r="BA23" i="3"/>
  <c r="BA22" i="3"/>
  <c r="BA21" i="3"/>
  <c r="BA20" i="3"/>
  <c r="BA19" i="3"/>
  <c r="BA18" i="3"/>
  <c r="BA17" i="3"/>
  <c r="BA16" i="3"/>
  <c r="BA15" i="3"/>
  <c r="W23" i="3" l="1"/>
  <c r="X23" i="3" s="1"/>
  <c r="M20" i="31" s="1"/>
  <c r="P20" i="31" s="1"/>
  <c r="G21" i="30"/>
  <c r="Q21" i="31"/>
  <c r="R21" i="31"/>
  <c r="U21" i="31" s="1"/>
  <c r="V13" i="31"/>
  <c r="W13" i="31"/>
  <c r="Z13" i="31" s="1"/>
  <c r="H37" i="31"/>
  <c r="I37" i="31"/>
  <c r="K41" i="31"/>
  <c r="L41" i="31"/>
  <c r="Q22" i="31"/>
  <c r="R22" i="31"/>
  <c r="U22" i="31" s="1"/>
  <c r="V14" i="31"/>
  <c r="W14" i="31"/>
  <c r="Z14" i="31" s="1"/>
  <c r="E42" i="31"/>
  <c r="Q19" i="31"/>
  <c r="R19" i="31"/>
  <c r="U19" i="31" s="1"/>
  <c r="Q23" i="31"/>
  <c r="R23" i="31"/>
  <c r="U23" i="31" s="1"/>
  <c r="V15" i="31"/>
  <c r="W15" i="31"/>
  <c r="Z15" i="31" s="1"/>
  <c r="V19" i="31"/>
  <c r="W19" i="31"/>
  <c r="Z19" i="31" s="1"/>
  <c r="V23" i="31"/>
  <c r="W23" i="31"/>
  <c r="Z23" i="31" s="1"/>
  <c r="E39" i="31"/>
  <c r="E43" i="31"/>
  <c r="H39" i="31"/>
  <c r="I39" i="31"/>
  <c r="H43" i="31"/>
  <c r="I43" i="31"/>
  <c r="K39" i="31"/>
  <c r="L39" i="31"/>
  <c r="K43" i="31"/>
  <c r="L43" i="31"/>
  <c r="V17" i="31"/>
  <c r="W17" i="31"/>
  <c r="Z17" i="31" s="1"/>
  <c r="V21" i="31"/>
  <c r="W21" i="31"/>
  <c r="Z21" i="31" s="1"/>
  <c r="E41" i="31"/>
  <c r="H41" i="31"/>
  <c r="I41" i="31"/>
  <c r="Q18" i="31"/>
  <c r="R18" i="31"/>
  <c r="U18" i="31" s="1"/>
  <c r="V18" i="31"/>
  <c r="W18" i="31"/>
  <c r="Z18" i="31" s="1"/>
  <c r="V22" i="31"/>
  <c r="W22" i="31"/>
  <c r="Z22" i="31" s="1"/>
  <c r="H42" i="31"/>
  <c r="I42" i="31"/>
  <c r="K42" i="31"/>
  <c r="L42" i="31"/>
  <c r="Q20" i="31"/>
  <c r="R20" i="31"/>
  <c r="U20" i="31" s="1"/>
  <c r="V16" i="31"/>
  <c r="W16" i="31"/>
  <c r="Z16" i="31" s="1"/>
  <c r="V20" i="31"/>
  <c r="W20" i="31"/>
  <c r="Z20" i="31" s="1"/>
  <c r="E40" i="31"/>
  <c r="E44" i="31"/>
  <c r="F44" i="31"/>
  <c r="H40" i="31"/>
  <c r="I40" i="31"/>
  <c r="H44" i="31"/>
  <c r="I44" i="31"/>
  <c r="K40" i="31"/>
  <c r="L40" i="31"/>
  <c r="K44" i="31"/>
  <c r="L44" i="31"/>
  <c r="H46" i="30"/>
  <c r="H50" i="30"/>
  <c r="H54" i="30"/>
  <c r="G21" i="31"/>
  <c r="H49" i="30"/>
  <c r="H51" i="30"/>
  <c r="H47" i="30"/>
  <c r="AN27" i="3"/>
  <c r="AU27" i="3"/>
  <c r="G18" i="30"/>
  <c r="N48" i="3"/>
  <c r="N47" i="3"/>
  <c r="O47" i="3"/>
  <c r="Q47" i="3"/>
  <c r="W48" i="3"/>
  <c r="W47" i="3"/>
  <c r="X48" i="3"/>
  <c r="X47" i="3"/>
  <c r="Z48" i="3"/>
  <c r="Z47" i="3"/>
  <c r="K34" i="30"/>
  <c r="V18" i="30"/>
  <c r="N51" i="30" s="1"/>
  <c r="K37" i="30"/>
  <c r="G19" i="30"/>
  <c r="G20" i="30"/>
  <c r="AA13" i="30"/>
  <c r="Q46" i="30" s="1"/>
  <c r="AA16" i="30"/>
  <c r="Q49" i="30" s="1"/>
  <c r="K36" i="30"/>
  <c r="K35" i="30"/>
  <c r="G14" i="30"/>
  <c r="E47" i="30"/>
  <c r="G17" i="30"/>
  <c r="R27" i="3"/>
  <c r="R28" i="3" s="1"/>
  <c r="T15" i="3"/>
  <c r="T27" i="3" s="1"/>
  <c r="T28" i="3" s="1"/>
  <c r="S27" i="3"/>
  <c r="S28" i="3" s="1"/>
  <c r="V15" i="3"/>
  <c r="V27" i="3" s="1"/>
  <c r="V28" i="3" s="1"/>
  <c r="U27" i="3"/>
  <c r="U28" i="3" s="1"/>
  <c r="AC27" i="3"/>
  <c r="AD27" i="3"/>
  <c r="AF27" i="3"/>
  <c r="K30" i="30"/>
  <c r="V13" i="30"/>
  <c r="N46" i="30" s="1"/>
  <c r="K31" i="30"/>
  <c r="V16" i="30"/>
  <c r="N49" i="30" s="1"/>
  <c r="V21" i="30"/>
  <c r="N54" i="30" s="1"/>
  <c r="AA21" i="30"/>
  <c r="Q54" i="30" s="1"/>
  <c r="G15" i="30"/>
  <c r="E48" i="30"/>
  <c r="H48" i="30"/>
  <c r="K32" i="30"/>
  <c r="V17" i="30"/>
  <c r="N50" i="30" s="1"/>
  <c r="AA17" i="30"/>
  <c r="Q50" i="30" s="1"/>
  <c r="AA18" i="30"/>
  <c r="Q51" i="30" s="1"/>
  <c r="K38" i="30"/>
  <c r="V15" i="30"/>
  <c r="N48" i="30" s="1"/>
  <c r="K33" i="30"/>
  <c r="G16" i="30"/>
  <c r="H52" i="30"/>
  <c r="AG48" i="3"/>
  <c r="AG47" i="3"/>
  <c r="AI48" i="3"/>
  <c r="AI47" i="3"/>
  <c r="BA27" i="3"/>
  <c r="BA28" i="3" s="1"/>
  <c r="BB27" i="3"/>
  <c r="BB28" i="3" s="1"/>
  <c r="BD15" i="3"/>
  <c r="BD27" i="3" s="1"/>
  <c r="BD28" i="3" s="1"/>
  <c r="BC27" i="3"/>
  <c r="BC28" i="3" s="1"/>
  <c r="BF15" i="3"/>
  <c r="BF27" i="3" s="1"/>
  <c r="BF28" i="3" s="1"/>
  <c r="BE27" i="3"/>
  <c r="BE28" i="3" s="1"/>
  <c r="J27" i="3"/>
  <c r="G28" i="3"/>
  <c r="G27" i="3"/>
  <c r="H28" i="3"/>
  <c r="H27" i="3"/>
  <c r="O48" i="3"/>
  <c r="Q48" i="3"/>
  <c r="L15" i="30"/>
  <c r="K15" i="3"/>
  <c r="J28" i="3"/>
  <c r="AV15" i="3"/>
  <c r="AV27" i="3" s="1"/>
  <c r="AU28" i="3"/>
  <c r="AO15" i="3"/>
  <c r="AO27" i="3" s="1"/>
  <c r="AN28" i="3"/>
  <c r="AH15" i="3"/>
  <c r="AC28" i="3"/>
  <c r="AE15" i="3"/>
  <c r="AD28" i="3"/>
  <c r="AG15" i="3"/>
  <c r="AF28" i="3"/>
  <c r="G37" i="3"/>
  <c r="F48" i="3"/>
  <c r="I37" i="3"/>
  <c r="H48" i="3"/>
  <c r="I15" i="3"/>
  <c r="BH22" i="3"/>
  <c r="BH26" i="3"/>
  <c r="L23" i="31" s="1"/>
  <c r="G35" i="3"/>
  <c r="I35" i="3"/>
  <c r="BH23" i="3"/>
  <c r="L20" i="31" s="1"/>
  <c r="BH25" i="3"/>
  <c r="L22" i="31" s="1"/>
  <c r="R35" i="3"/>
  <c r="AB35" i="3"/>
  <c r="Y35" i="3"/>
  <c r="AA35" i="3"/>
  <c r="AJ35" i="3"/>
  <c r="BH24" i="3"/>
  <c r="L21" i="31" s="1"/>
  <c r="L16" i="3"/>
  <c r="M16" i="3" s="1"/>
  <c r="G13" i="31" s="1"/>
  <c r="L18" i="3"/>
  <c r="M18" i="3" s="1"/>
  <c r="G15" i="31" s="1"/>
  <c r="L17" i="3"/>
  <c r="M17" i="3" s="1"/>
  <c r="G14" i="31" s="1"/>
  <c r="L21" i="3"/>
  <c r="M21" i="3" s="1"/>
  <c r="G18" i="31" s="1"/>
  <c r="T53" i="30"/>
  <c r="L14" i="30"/>
  <c r="L19" i="30"/>
  <c r="L20" i="30"/>
  <c r="T49" i="30"/>
  <c r="P38" i="3"/>
  <c r="P28" i="3"/>
  <c r="J12" i="30" s="1"/>
  <c r="P35" i="3"/>
  <c r="P37" i="3"/>
  <c r="O28" i="3"/>
  <c r="W22" i="3"/>
  <c r="X22" i="3" s="1"/>
  <c r="M19" i="31" s="1"/>
  <c r="P19" i="31" s="1"/>
  <c r="W21" i="3"/>
  <c r="X21" i="3" s="1"/>
  <c r="M18" i="31" s="1"/>
  <c r="P18" i="31" s="1"/>
  <c r="AH18" i="3"/>
  <c r="AI18" i="3" s="1"/>
  <c r="P36" i="3"/>
  <c r="N28" i="3"/>
  <c r="T51" i="30"/>
  <c r="BG17" i="3"/>
  <c r="BG21" i="3"/>
  <c r="R36" i="3"/>
  <c r="AH16" i="3"/>
  <c r="AI16" i="3" s="1"/>
  <c r="S37" i="3"/>
  <c r="T37" i="3" s="1"/>
  <c r="AA36" i="3"/>
  <c r="BG18" i="3"/>
  <c r="S36" i="3"/>
  <c r="T36" i="3" s="1"/>
  <c r="S40" i="3"/>
  <c r="T40" i="3" s="1"/>
  <c r="AH35" i="3"/>
  <c r="L20" i="3"/>
  <c r="M20" i="3" s="1"/>
  <c r="G17" i="31" s="1"/>
  <c r="BG16" i="3"/>
  <c r="BG20" i="3"/>
  <c r="S38" i="3"/>
  <c r="T38" i="3" s="1"/>
  <c r="AB40" i="3"/>
  <c r="AC40" i="3" s="1"/>
  <c r="AB39" i="3"/>
  <c r="AC39" i="3" s="1"/>
  <c r="AB38" i="3"/>
  <c r="AC38" i="3" s="1"/>
  <c r="AB37" i="3"/>
  <c r="AC37" i="3" s="1"/>
  <c r="AB36" i="3"/>
  <c r="AC36" i="3" s="1"/>
  <c r="BG19" i="3"/>
  <c r="AH20" i="3"/>
  <c r="AI20" i="3" s="1"/>
  <c r="AH19" i="3"/>
  <c r="AI19" i="3" s="1"/>
  <c r="AH17" i="3"/>
  <c r="AI17" i="3" s="1"/>
  <c r="W20" i="3"/>
  <c r="X20" i="3" s="1"/>
  <c r="M17" i="31" s="1"/>
  <c r="P17" i="31" s="1"/>
  <c r="W19" i="3"/>
  <c r="X19" i="3" s="1"/>
  <c r="M16" i="31" s="1"/>
  <c r="P16" i="31" s="1"/>
  <c r="W18" i="3"/>
  <c r="X18" i="3" s="1"/>
  <c r="M15" i="31" s="1"/>
  <c r="P15" i="31" s="1"/>
  <c r="W17" i="3"/>
  <c r="X17" i="3" s="1"/>
  <c r="M14" i="31" s="1"/>
  <c r="P14" i="31" s="1"/>
  <c r="W16" i="3"/>
  <c r="X16" i="3" s="1"/>
  <c r="M13" i="31" s="1"/>
  <c r="P13" i="31" s="1"/>
  <c r="L19" i="3"/>
  <c r="M19" i="3" s="1"/>
  <c r="G16" i="31" s="1"/>
  <c r="V55" i="3"/>
  <c r="M56" i="3"/>
  <c r="L56" i="3"/>
  <c r="Q26" i="3"/>
  <c r="Q25" i="3"/>
  <c r="Q24" i="3"/>
  <c r="Q23" i="3"/>
  <c r="Q22" i="3"/>
  <c r="Q21" i="3"/>
  <c r="Q20" i="3"/>
  <c r="Q19" i="3"/>
  <c r="Q18" i="3"/>
  <c r="Q17" i="3"/>
  <c r="Q16" i="3"/>
  <c r="Q15" i="3"/>
  <c r="F26" i="3"/>
  <c r="F25" i="3"/>
  <c r="F24" i="3"/>
  <c r="F23" i="3"/>
  <c r="F22" i="3"/>
  <c r="F21" i="3"/>
  <c r="F20" i="3"/>
  <c r="F19" i="3"/>
  <c r="F18" i="3"/>
  <c r="F17" i="3"/>
  <c r="F16" i="3"/>
  <c r="F15" i="3"/>
  <c r="B30" i="30"/>
  <c r="B46" i="30" s="1"/>
  <c r="B62" i="30" s="1"/>
  <c r="B29" i="30"/>
  <c r="B45" i="30" s="1"/>
  <c r="B61" i="30" s="1"/>
  <c r="B31" i="30"/>
  <c r="B47" i="30" s="1"/>
  <c r="B63" i="30" s="1"/>
  <c r="B32" i="30"/>
  <c r="B48" i="30" s="1"/>
  <c r="B64" i="30" s="1"/>
  <c r="B33" i="30"/>
  <c r="B49" i="30" s="1"/>
  <c r="B65" i="30" s="1"/>
  <c r="B34" i="30"/>
  <c r="B50" i="30" s="1"/>
  <c r="B66" i="30" s="1"/>
  <c r="B35" i="30"/>
  <c r="B51" i="30" s="1"/>
  <c r="B67" i="30" s="1"/>
  <c r="B36" i="30"/>
  <c r="B52" i="30" s="1"/>
  <c r="B68" i="30" s="1"/>
  <c r="B37" i="30"/>
  <c r="B53" i="30" s="1"/>
  <c r="B69" i="30" s="1"/>
  <c r="B38" i="30"/>
  <c r="B54" i="30" s="1"/>
  <c r="B70" i="30" s="1"/>
  <c r="W15" i="3" l="1"/>
  <c r="F42" i="31"/>
  <c r="F39" i="31"/>
  <c r="F41" i="31"/>
  <c r="F43" i="31"/>
  <c r="F40" i="31"/>
  <c r="BG15" i="3"/>
  <c r="K35" i="31"/>
  <c r="L35" i="31"/>
  <c r="K36" i="31"/>
  <c r="L36" i="31"/>
  <c r="H38" i="31"/>
  <c r="I38" i="31"/>
  <c r="Q15" i="31"/>
  <c r="R15" i="31"/>
  <c r="U15" i="31" s="1"/>
  <c r="K37" i="31"/>
  <c r="L37" i="31"/>
  <c r="H34" i="31"/>
  <c r="I34" i="31"/>
  <c r="Q13" i="31"/>
  <c r="R13" i="31"/>
  <c r="U13" i="31" s="1"/>
  <c r="Q16" i="31"/>
  <c r="R16" i="31"/>
  <c r="U16" i="31" s="1"/>
  <c r="H36" i="31"/>
  <c r="I36" i="31"/>
  <c r="Q17" i="31"/>
  <c r="R17" i="31"/>
  <c r="U17" i="31" s="1"/>
  <c r="H35" i="31"/>
  <c r="I35" i="31"/>
  <c r="Q14" i="31"/>
  <c r="R14" i="31"/>
  <c r="U14" i="31" s="1"/>
  <c r="K34" i="31"/>
  <c r="L34" i="31"/>
  <c r="K38" i="31"/>
  <c r="L38" i="31"/>
  <c r="G47" i="3"/>
  <c r="Q27" i="3"/>
  <c r="Q28" i="3" s="1"/>
  <c r="F45" i="30"/>
  <c r="H12" i="30"/>
  <c r="K12" i="30" s="1"/>
  <c r="I12" i="30"/>
  <c r="G45" i="30"/>
  <c r="BG27" i="3"/>
  <c r="BG28" i="3" s="1"/>
  <c r="N34" i="30"/>
  <c r="P47" i="3"/>
  <c r="Y48" i="3"/>
  <c r="Y47" i="3"/>
  <c r="Q15" i="30"/>
  <c r="K48" i="30"/>
  <c r="K46" i="30"/>
  <c r="Q13" i="30"/>
  <c r="N30" i="30"/>
  <c r="AB47" i="3"/>
  <c r="AG28" i="3"/>
  <c r="AG27" i="3"/>
  <c r="AH27" i="3"/>
  <c r="X15" i="3"/>
  <c r="W27" i="3"/>
  <c r="W28" i="3" s="1"/>
  <c r="N36" i="30"/>
  <c r="R47" i="3"/>
  <c r="H37" i="30"/>
  <c r="H53" i="30"/>
  <c r="K51" i="30"/>
  <c r="Q18" i="30"/>
  <c r="K50" i="30"/>
  <c r="Q17" i="30"/>
  <c r="K49" i="30"/>
  <c r="Q16" i="30"/>
  <c r="N31" i="30"/>
  <c r="N32" i="30"/>
  <c r="N38" i="30"/>
  <c r="AA47" i="3"/>
  <c r="AE28" i="3"/>
  <c r="AE27" i="3"/>
  <c r="K54" i="30"/>
  <c r="Q21" i="30"/>
  <c r="I47" i="3"/>
  <c r="I48" i="3"/>
  <c r="AJ48" i="3"/>
  <c r="AJ47" i="3"/>
  <c r="AH48" i="3"/>
  <c r="AH47" i="3"/>
  <c r="I27" i="3"/>
  <c r="F28" i="3"/>
  <c r="F27" i="3"/>
  <c r="K28" i="3"/>
  <c r="K27" i="3"/>
  <c r="L15" i="3"/>
  <c r="L27" i="3" s="1"/>
  <c r="AA48" i="3"/>
  <c r="AB48" i="3"/>
  <c r="P48" i="3"/>
  <c r="R48" i="3"/>
  <c r="G48" i="3"/>
  <c r="L18" i="30"/>
  <c r="I28" i="3"/>
  <c r="AW15" i="3"/>
  <c r="AW27" i="3" s="1"/>
  <c r="AV28" i="3"/>
  <c r="AP15" i="3"/>
  <c r="AO28" i="3"/>
  <c r="AI15" i="3"/>
  <c r="AH28" i="3"/>
  <c r="S45" i="30"/>
  <c r="R45" i="30"/>
  <c r="P45" i="30"/>
  <c r="L45" i="30"/>
  <c r="M45" i="30"/>
  <c r="L19" i="31"/>
  <c r="BH19" i="3"/>
  <c r="L16" i="31" s="1"/>
  <c r="BH20" i="3"/>
  <c r="L17" i="31" s="1"/>
  <c r="BH18" i="3"/>
  <c r="L15" i="31" s="1"/>
  <c r="BH17" i="3"/>
  <c r="L14" i="31" s="1"/>
  <c r="AC35" i="3"/>
  <c r="L33" i="31" s="1"/>
  <c r="L13" i="30"/>
  <c r="L16" i="30"/>
  <c r="L17" i="30"/>
  <c r="BH16" i="3"/>
  <c r="L13" i="31" s="1"/>
  <c r="BH21" i="3"/>
  <c r="L18" i="31" s="1"/>
  <c r="S35" i="3"/>
  <c r="L21" i="30"/>
  <c r="BH15" i="3"/>
  <c r="AB56" i="3"/>
  <c r="AA56" i="3"/>
  <c r="C62" i="30" l="1"/>
  <c r="Q12" i="31"/>
  <c r="R12" i="31"/>
  <c r="U12" i="31" s="1"/>
  <c r="X27" i="3"/>
  <c r="X28" i="3" s="1"/>
  <c r="M12" i="31"/>
  <c r="P12" i="31" s="1"/>
  <c r="AP27" i="3"/>
  <c r="W12" i="31"/>
  <c r="Z12" i="31" s="1"/>
  <c r="C63" i="30"/>
  <c r="C64" i="30"/>
  <c r="M15" i="3"/>
  <c r="K47" i="30"/>
  <c r="Q14" i="30"/>
  <c r="AC48" i="3"/>
  <c r="K29" i="30" s="1"/>
  <c r="AC47" i="3"/>
  <c r="Q19" i="30"/>
  <c r="K52" i="30"/>
  <c r="S48" i="3"/>
  <c r="S47" i="3"/>
  <c r="AI28" i="3"/>
  <c r="AI27" i="3"/>
  <c r="K53" i="30"/>
  <c r="Q20" i="30"/>
  <c r="L28" i="3"/>
  <c r="E46" i="30"/>
  <c r="G13" i="30"/>
  <c r="BH27" i="3"/>
  <c r="BH28" i="3" s="1"/>
  <c r="AA12" i="31"/>
  <c r="AW28" i="3"/>
  <c r="AA12" i="30" s="1"/>
  <c r="V12" i="31"/>
  <c r="AP28" i="3"/>
  <c r="V12" i="30" s="1"/>
  <c r="L12" i="31"/>
  <c r="T35" i="3"/>
  <c r="I33" i="31" s="1"/>
  <c r="I45" i="31" s="1"/>
  <c r="I55" i="31" s="1"/>
  <c r="K33" i="31"/>
  <c r="T47" i="30"/>
  <c r="T48" i="30"/>
  <c r="T54" i="30"/>
  <c r="T52" i="30"/>
  <c r="T50" i="30"/>
  <c r="T46" i="30"/>
  <c r="AA57" i="3"/>
  <c r="AB57" i="3"/>
  <c r="Y24" i="31"/>
  <c r="C24" i="31"/>
  <c r="C54" i="31" s="1"/>
  <c r="D24" i="31"/>
  <c r="H24" i="31"/>
  <c r="C45" i="31"/>
  <c r="D45" i="31"/>
  <c r="J45" i="31"/>
  <c r="J55" i="31" s="1"/>
  <c r="M45" i="31"/>
  <c r="E24" i="31"/>
  <c r="I24" i="31"/>
  <c r="X24" i="31"/>
  <c r="S24" i="31"/>
  <c r="G45" i="31"/>
  <c r="G55" i="31" s="1"/>
  <c r="L45" i="31"/>
  <c r="J24" i="31"/>
  <c r="T24" i="31"/>
  <c r="N24" i="31"/>
  <c r="O24" i="31"/>
  <c r="L12" i="30" l="1"/>
  <c r="E33" i="30"/>
  <c r="E49" i="30"/>
  <c r="C65" i="30"/>
  <c r="R24" i="31"/>
  <c r="M24" i="31"/>
  <c r="W24" i="31"/>
  <c r="Q12" i="30"/>
  <c r="K45" i="30"/>
  <c r="G12" i="31"/>
  <c r="M27" i="3"/>
  <c r="M28" i="3"/>
  <c r="T48" i="3"/>
  <c r="H29" i="30" s="1"/>
  <c r="T47" i="3"/>
  <c r="H33" i="31"/>
  <c r="H56" i="3"/>
  <c r="G39" i="30" s="1"/>
  <c r="G56" i="3"/>
  <c r="L39" i="30"/>
  <c r="M39" i="30"/>
  <c r="E35" i="30" l="1"/>
  <c r="E51" i="30"/>
  <c r="C67" i="30"/>
  <c r="E37" i="30"/>
  <c r="E53" i="30"/>
  <c r="C69" i="30"/>
  <c r="E34" i="30"/>
  <c r="E50" i="30"/>
  <c r="C66" i="30"/>
  <c r="E36" i="30"/>
  <c r="E52" i="30"/>
  <c r="C68" i="30"/>
  <c r="E38" i="30"/>
  <c r="E54" i="30"/>
  <c r="C70" i="30"/>
  <c r="H45" i="30"/>
  <c r="G12" i="30"/>
  <c r="F39" i="30"/>
  <c r="K56" i="3" l="1"/>
  <c r="H45" i="31" l="1"/>
  <c r="H55" i="31" s="1"/>
  <c r="X22" i="30"/>
  <c r="H55" i="3"/>
  <c r="I55" i="3"/>
  <c r="J55" i="3"/>
  <c r="D55" i="3"/>
  <c r="Q55" i="3"/>
  <c r="Q57" i="3" s="1"/>
  <c r="L55" i="3"/>
  <c r="L57" i="3" s="1"/>
  <c r="G55" i="3"/>
  <c r="C20" i="33"/>
  <c r="C19" i="33"/>
  <c r="C15" i="33"/>
  <c r="C14" i="33"/>
  <c r="C17" i="33"/>
  <c r="C13" i="33"/>
  <c r="AB16" i="3"/>
  <c r="AB17" i="3"/>
  <c r="AB18" i="3"/>
  <c r="AB19" i="3"/>
  <c r="AB20" i="3"/>
  <c r="AB21" i="3"/>
  <c r="AB22" i="3"/>
  <c r="AB23" i="3"/>
  <c r="AB24" i="3"/>
  <c r="AB25" i="3"/>
  <c r="AB26" i="3"/>
  <c r="AF37" i="3" l="1"/>
  <c r="AK37" i="3" s="1"/>
  <c r="AL37" i="3" s="1"/>
  <c r="N35" i="31" s="1"/>
  <c r="J39" i="3"/>
  <c r="K39" i="3" s="1"/>
  <c r="AF39" i="3"/>
  <c r="AK39" i="3" s="1"/>
  <c r="AL39" i="3" s="1"/>
  <c r="N37" i="31" s="1"/>
  <c r="J36" i="3"/>
  <c r="K36" i="3" s="1"/>
  <c r="AF38" i="3"/>
  <c r="AK38" i="3" s="1"/>
  <c r="AL38" i="3" s="1"/>
  <c r="N36" i="31" s="1"/>
  <c r="J40" i="3"/>
  <c r="K40" i="3" s="1"/>
  <c r="AF40" i="3"/>
  <c r="AK40" i="3" s="1"/>
  <c r="AL40" i="3" s="1"/>
  <c r="N38" i="31" s="1"/>
  <c r="AF36" i="3"/>
  <c r="AK36" i="3" s="1"/>
  <c r="AL36" i="3" s="1"/>
  <c r="N34" i="31" s="1"/>
  <c r="J38" i="3"/>
  <c r="K38" i="3" s="1"/>
  <c r="AF35" i="3"/>
  <c r="R22" i="30"/>
  <c r="H39" i="30"/>
  <c r="C56" i="3"/>
  <c r="Y22" i="30"/>
  <c r="G26" i="42"/>
  <c r="G33" i="42" s="1"/>
  <c r="E38" i="31" l="1"/>
  <c r="F38" i="31"/>
  <c r="E37" i="31"/>
  <c r="F37" i="31"/>
  <c r="E34" i="31"/>
  <c r="F34" i="31"/>
  <c r="E36" i="31"/>
  <c r="F36" i="31"/>
  <c r="C57" i="3"/>
  <c r="AF47" i="3"/>
  <c r="AF48" i="3"/>
  <c r="J37" i="3"/>
  <c r="E48" i="3"/>
  <c r="C39" i="30"/>
  <c r="AK35" i="3"/>
  <c r="AA24" i="31"/>
  <c r="U55" i="3"/>
  <c r="V24" i="31"/>
  <c r="J47" i="3" l="1"/>
  <c r="AK48" i="3"/>
  <c r="AK47" i="3"/>
  <c r="K37" i="3"/>
  <c r="F35" i="31" s="1"/>
  <c r="J48" i="3"/>
  <c r="N45" i="30"/>
  <c r="K35" i="3"/>
  <c r="F33" i="31" s="1"/>
  <c r="AL35" i="3"/>
  <c r="F55" i="3"/>
  <c r="G24" i="31"/>
  <c r="P55" i="3"/>
  <c r="U57" i="3"/>
  <c r="AT26" i="3"/>
  <c r="AT25" i="3"/>
  <c r="AT24" i="3"/>
  <c r="AT23" i="3"/>
  <c r="AT22" i="3"/>
  <c r="AT21" i="3"/>
  <c r="AT20" i="3"/>
  <c r="AT19" i="3"/>
  <c r="AT18" i="3"/>
  <c r="AT17" i="3"/>
  <c r="AT16" i="3"/>
  <c r="AT15" i="3"/>
  <c r="AM26" i="3"/>
  <c r="AM25" i="3"/>
  <c r="AM24" i="3"/>
  <c r="AM23" i="3"/>
  <c r="AM22" i="3"/>
  <c r="AM21" i="3"/>
  <c r="AM20" i="3"/>
  <c r="AM19" i="3"/>
  <c r="AM18" i="3"/>
  <c r="AM17" i="3"/>
  <c r="AM16" i="3"/>
  <c r="AM15" i="3"/>
  <c r="AB15" i="3"/>
  <c r="F25" i="31"/>
  <c r="C3" i="40"/>
  <c r="D4" i="31"/>
  <c r="X39" i="30"/>
  <c r="V39" i="30"/>
  <c r="U39" i="30"/>
  <c r="T39" i="30"/>
  <c r="S39" i="30"/>
  <c r="Q39" i="30"/>
  <c r="P39" i="30"/>
  <c r="O39" i="30"/>
  <c r="C4" i="30"/>
  <c r="D56" i="3"/>
  <c r="R55" i="3"/>
  <c r="R57" i="3" s="1"/>
  <c r="N55" i="3"/>
  <c r="N57" i="3" s="1"/>
  <c r="G57" i="3"/>
  <c r="F45" i="31" l="1"/>
  <c r="F55" i="31" s="1"/>
  <c r="AM27" i="3"/>
  <c r="AT27" i="3"/>
  <c r="AB28" i="3"/>
  <c r="O55" i="3" s="1"/>
  <c r="AB27" i="3"/>
  <c r="K47" i="3"/>
  <c r="AL48" i="3"/>
  <c r="N29" i="30" s="1"/>
  <c r="AL47" i="3"/>
  <c r="AE56" i="3" s="1"/>
  <c r="AT28" i="3"/>
  <c r="Y55" i="3" s="1"/>
  <c r="AM28" i="3"/>
  <c r="T55" i="3" s="1"/>
  <c r="E35" i="31"/>
  <c r="K48" i="3"/>
  <c r="Q45" i="30"/>
  <c r="F56" i="3"/>
  <c r="E33" i="31"/>
  <c r="N33" i="31"/>
  <c r="N45" i="31" s="1"/>
  <c r="F57" i="3"/>
  <c r="H22" i="30"/>
  <c r="C22" i="30"/>
  <c r="S22" i="30"/>
  <c r="O22" i="30"/>
  <c r="K45" i="31"/>
  <c r="Z55" i="3"/>
  <c r="Z57" i="3" s="1"/>
  <c r="AA22" i="30"/>
  <c r="K55" i="3"/>
  <c r="I39" i="30"/>
  <c r="Q24" i="31"/>
  <c r="L24" i="31"/>
  <c r="D57" i="3"/>
  <c r="D39" i="30"/>
  <c r="P25" i="31"/>
  <c r="U25" i="31"/>
  <c r="Z25" i="31"/>
  <c r="P56" i="3"/>
  <c r="K25" i="31"/>
  <c r="L55" i="30"/>
  <c r="E55" i="3"/>
  <c r="E57" i="3" s="1"/>
  <c r="I57" i="3"/>
  <c r="X55" i="3"/>
  <c r="M55" i="3"/>
  <c r="S55" i="3"/>
  <c r="S57" i="3" s="1"/>
  <c r="W55" i="3"/>
  <c r="J39" i="30"/>
  <c r="D54" i="31"/>
  <c r="G54" i="31"/>
  <c r="Y25" i="31"/>
  <c r="W25" i="31"/>
  <c r="M54" i="31"/>
  <c r="O25" i="31"/>
  <c r="M25" i="31"/>
  <c r="E25" i="31"/>
  <c r="J25" i="31"/>
  <c r="H25" i="31"/>
  <c r="P54" i="31"/>
  <c r="T25" i="31"/>
  <c r="R25" i="31"/>
  <c r="J54" i="31"/>
  <c r="F54" i="31"/>
  <c r="I54" i="31"/>
  <c r="L54" i="31"/>
  <c r="O54" i="31"/>
  <c r="D25" i="31"/>
  <c r="I25" i="31"/>
  <c r="N25" i="31"/>
  <c r="S25" i="31"/>
  <c r="X25" i="31"/>
  <c r="C25" i="31"/>
  <c r="V57" i="3"/>
  <c r="AE57" i="3" l="1"/>
  <c r="E29" i="30"/>
  <c r="E39" i="30" s="1"/>
  <c r="E45" i="30"/>
  <c r="C61" i="30"/>
  <c r="C71" i="30" s="1"/>
  <c r="E45" i="31"/>
  <c r="T45" i="30"/>
  <c r="M22" i="30"/>
  <c r="D22" i="30"/>
  <c r="N39" i="30"/>
  <c r="P57" i="3"/>
  <c r="M57" i="3"/>
  <c r="H57" i="3"/>
  <c r="W57" i="3"/>
  <c r="F55" i="30"/>
  <c r="M55" i="30"/>
  <c r="S55" i="30"/>
  <c r="R55" i="30"/>
  <c r="O56" i="31"/>
  <c r="L56" i="31"/>
  <c r="M56" i="31"/>
  <c r="P56" i="31"/>
  <c r="C55" i="30"/>
  <c r="X57" i="3"/>
  <c r="Q54" i="31"/>
  <c r="AA25" i="31"/>
  <c r="N54" i="31"/>
  <c r="V25" i="31"/>
  <c r="K54" i="31"/>
  <c r="Q25" i="31"/>
  <c r="H54" i="31"/>
  <c r="L25" i="31"/>
  <c r="E54" i="31"/>
  <c r="G25" i="31"/>
  <c r="K57" i="3"/>
  <c r="C59" i="3" l="1"/>
  <c r="K39" i="30"/>
  <c r="J22" i="30"/>
  <c r="T22" i="30"/>
  <c r="O55" i="30"/>
  <c r="I22" i="30"/>
  <c r="G55" i="30"/>
  <c r="E22" i="30"/>
  <c r="N22" i="30"/>
  <c r="J55" i="30"/>
  <c r="G22" i="30"/>
  <c r="D55" i="30"/>
  <c r="N56" i="31"/>
  <c r="Q56" i="31"/>
  <c r="P55" i="30" l="1"/>
  <c r="V22" i="30"/>
  <c r="H55" i="30"/>
  <c r="Q55" i="30"/>
  <c r="K55" i="30"/>
  <c r="T55" i="30"/>
  <c r="I55" i="30"/>
  <c r="N55" i="30"/>
  <c r="A52" i="3"/>
  <c r="A32" i="3"/>
  <c r="Q22" i="30" l="1"/>
  <c r="L22" i="30"/>
  <c r="C46" i="31"/>
  <c r="C55" i="31"/>
  <c r="G46" i="31"/>
  <c r="J46" i="31"/>
  <c r="M46" i="31"/>
  <c r="D46" i="31"/>
  <c r="D55" i="31"/>
  <c r="F46" i="31"/>
  <c r="I46" i="31"/>
  <c r="L46" i="31"/>
  <c r="R55" i="31"/>
  <c r="H56" i="31" l="1"/>
  <c r="R56" i="31"/>
  <c r="G56" i="31"/>
  <c r="D56" i="31"/>
  <c r="S55" i="31"/>
  <c r="C56" i="31"/>
  <c r="E46" i="31"/>
  <c r="E55" i="31"/>
  <c r="H46" i="31"/>
  <c r="K46" i="31"/>
  <c r="K55" i="31"/>
  <c r="N46" i="31"/>
  <c r="K56" i="31" l="1"/>
  <c r="E56" i="31"/>
  <c r="T55" i="31"/>
  <c r="I56" i="31"/>
  <c r="F56" i="31"/>
  <c r="S56" i="31"/>
  <c r="J56" i="31" l="1"/>
  <c r="T56" i="31"/>
  <c r="E55" i="30" l="1"/>
</calcChain>
</file>

<file path=xl/comments1.xml><?xml version="1.0" encoding="utf-8"?>
<comments xmlns="http://schemas.openxmlformats.org/spreadsheetml/2006/main">
  <authors>
    <author>ssolera</author>
  </authors>
  <commentList>
    <comment ref="I22" authorId="0">
      <text>
        <r>
          <rPr>
            <sz val="9"/>
            <color indexed="81"/>
            <rFont val="Tahoma"/>
            <family val="2"/>
          </rPr>
          <t>Fuente:  Manual de productos - Refinadora Costarricense de Petróleo</t>
        </r>
      </text>
    </comment>
  </commentList>
</comments>
</file>

<file path=xl/comments2.xml><?xml version="1.0" encoding="utf-8"?>
<comments xmlns="http://schemas.openxmlformats.org/spreadsheetml/2006/main">
  <authors>
    <author>Daniel Víquez Romero</author>
    <author>ssolera</author>
  </authors>
  <commentList>
    <comment ref="B14" authorId="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text>
        <r>
          <rPr>
            <b/>
            <sz val="8"/>
            <color indexed="81"/>
            <rFont val="Tahoma"/>
            <family val="2"/>
          </rPr>
          <t>Este dato aplica solo para fuentes móviles de Transporte Terrestre</t>
        </r>
      </text>
    </comment>
    <comment ref="F14" authorId="1">
      <text>
        <r>
          <rPr>
            <b/>
            <sz val="8"/>
            <color indexed="81"/>
            <rFont val="Tahoma"/>
            <family val="2"/>
          </rPr>
          <t>Este dato aplica solo para fuentes móviles de Transporte Terrestre</t>
        </r>
      </text>
    </comment>
    <comment ref="P14" authorId="1">
      <text>
        <r>
          <rPr>
            <b/>
            <sz val="8"/>
            <color indexed="81"/>
            <rFont val="Tahoma"/>
            <family val="2"/>
          </rPr>
          <t>Este dato aplica solo para fuentes móviles de Transporte Terrestre</t>
        </r>
      </text>
    </comment>
    <comment ref="Q14" authorId="1">
      <text>
        <r>
          <rPr>
            <b/>
            <sz val="8"/>
            <color indexed="81"/>
            <rFont val="Tahoma"/>
            <family val="2"/>
          </rPr>
          <t>Este dato aplica solo para fuentes móviles de Transporte Terrestre</t>
        </r>
      </text>
    </comment>
    <comment ref="AA14" authorId="1">
      <text>
        <r>
          <rPr>
            <b/>
            <sz val="8"/>
            <color indexed="81"/>
            <rFont val="Tahoma"/>
            <family val="2"/>
          </rPr>
          <t>Este dato aplica solo para fuentes móviles de Transporte Terrestre</t>
        </r>
      </text>
    </comment>
    <comment ref="AB14" authorId="1">
      <text>
        <r>
          <rPr>
            <b/>
            <sz val="8"/>
            <color indexed="81"/>
            <rFont val="Tahoma"/>
            <family val="2"/>
          </rPr>
          <t>Este dato aplica solo para fuentes móviles de Transporte Terrestre</t>
        </r>
      </text>
    </comment>
    <comment ref="AL14" authorId="1">
      <text>
        <r>
          <rPr>
            <b/>
            <sz val="8"/>
            <color indexed="81"/>
            <rFont val="Tahoma"/>
            <family val="2"/>
          </rPr>
          <t>Este dato aplica solo para fuentes móviles de Transporte Terrestre</t>
        </r>
      </text>
    </comment>
    <comment ref="AM14" authorId="1">
      <text>
        <r>
          <rPr>
            <b/>
            <sz val="8"/>
            <color indexed="81"/>
            <rFont val="Tahoma"/>
            <family val="2"/>
          </rPr>
          <t>Este dato aplica solo para fuentes móviles de Transporte Terrestre</t>
        </r>
      </text>
    </comment>
    <comment ref="AS14" authorId="1">
      <text>
        <r>
          <rPr>
            <b/>
            <sz val="8"/>
            <color indexed="81"/>
            <rFont val="Tahoma"/>
            <family val="2"/>
          </rPr>
          <t>Este dato aplica solo para fuentes móviles de Transporte Terrestre</t>
        </r>
      </text>
    </comment>
    <comment ref="AT14" authorId="1">
      <text>
        <r>
          <rPr>
            <b/>
            <sz val="8"/>
            <color indexed="81"/>
            <rFont val="Tahoma"/>
            <family val="2"/>
          </rPr>
          <t>Este dato aplica solo para fuentes móviles de Transporte Terrestre</t>
        </r>
      </text>
    </comment>
    <comment ref="AZ14" authorId="1">
      <text>
        <r>
          <rPr>
            <b/>
            <sz val="8"/>
            <color indexed="81"/>
            <rFont val="Tahoma"/>
            <family val="2"/>
          </rPr>
          <t>Este dato aplica solo para fuentes móviles de Transporte Terrestre</t>
        </r>
      </text>
    </comment>
    <comment ref="BA14" authorId="1">
      <text>
        <r>
          <rPr>
            <b/>
            <sz val="8"/>
            <color indexed="81"/>
            <rFont val="Tahoma"/>
            <family val="2"/>
          </rPr>
          <t>Este dato aplica solo para fuentes móviles de Transporte Terrestre</t>
        </r>
      </text>
    </comment>
    <comment ref="U34" authorId="1">
      <text>
        <r>
          <rPr>
            <b/>
            <sz val="8"/>
            <color indexed="81"/>
            <rFont val="Tahoma"/>
            <family val="2"/>
          </rPr>
          <t>Para el caso que el distribuidor brinde solo el dato de libras, se deberá realizar la conversión.  Para ello, vea la hoja 2-Datos y otros</t>
        </r>
      </text>
    </comment>
    <comment ref="E54" authorId="1">
      <text>
        <r>
          <rPr>
            <b/>
            <sz val="8"/>
            <color indexed="81"/>
            <rFont val="Tahoma"/>
            <family val="2"/>
          </rPr>
          <t>Este dato solo aplica para fuentes móviles de Transporte Terrestre</t>
        </r>
      </text>
    </comment>
    <comment ref="I54" authorId="1">
      <text>
        <r>
          <rPr>
            <b/>
            <sz val="8"/>
            <color indexed="81"/>
            <rFont val="Tahoma"/>
            <family val="2"/>
          </rPr>
          <t>Este dato solo aplica para fuentes móviles de Transporte Terrestre</t>
        </r>
      </text>
    </comment>
    <comment ref="J54" authorId="1">
      <text>
        <r>
          <rPr>
            <b/>
            <sz val="8"/>
            <color indexed="81"/>
            <rFont val="Tahoma"/>
            <family val="2"/>
          </rPr>
          <t>Este dato solo aplica para fuentes móviles de Transporte Terrestre</t>
        </r>
      </text>
    </comment>
    <comment ref="N54" authorId="1">
      <text>
        <r>
          <rPr>
            <b/>
            <sz val="8"/>
            <color indexed="81"/>
            <rFont val="Tahoma"/>
            <family val="2"/>
          </rPr>
          <t>Este dato solo aplica para fuentes móviles de Transporte Terrestre</t>
        </r>
      </text>
    </comment>
    <comment ref="O54" authorId="1">
      <text>
        <r>
          <rPr>
            <b/>
            <sz val="8"/>
            <color indexed="81"/>
            <rFont val="Tahoma"/>
            <family val="2"/>
          </rPr>
          <t>Este dato solo aplica para fuentes móviles de Transporte Terrestre</t>
        </r>
      </text>
    </comment>
    <comment ref="S54" authorId="1">
      <text>
        <r>
          <rPr>
            <b/>
            <sz val="8"/>
            <color indexed="81"/>
            <rFont val="Tahoma"/>
            <family val="2"/>
          </rPr>
          <t>Este dato solo aplica para fuentes móviles de Transporte Terrestre</t>
        </r>
      </text>
    </comment>
    <comment ref="T54" authorId="1">
      <text>
        <r>
          <rPr>
            <b/>
            <sz val="8"/>
            <color indexed="81"/>
            <rFont val="Tahoma"/>
            <family val="2"/>
          </rPr>
          <t>Este dato solo aplica para fuentes móviles de Transporte Terrestre</t>
        </r>
      </text>
    </comment>
    <comment ref="X54" authorId="1">
      <text>
        <r>
          <rPr>
            <b/>
            <sz val="8"/>
            <color indexed="81"/>
            <rFont val="Tahoma"/>
            <family val="2"/>
          </rPr>
          <t>Este dato solo aplica para fuentes móviles de Transporte Terrestre</t>
        </r>
      </text>
    </comment>
    <comment ref="Y54" authorId="1">
      <text>
        <r>
          <rPr>
            <b/>
            <sz val="8"/>
            <color indexed="81"/>
            <rFont val="Tahoma"/>
            <family val="2"/>
          </rPr>
          <t>Este dato solo aplica para fuentes móviles de Transporte Terrestre</t>
        </r>
      </text>
    </comment>
    <comment ref="AC54" authorId="1">
      <text>
        <r>
          <rPr>
            <b/>
            <sz val="8"/>
            <color indexed="81"/>
            <rFont val="Tahoma"/>
            <family val="2"/>
          </rPr>
          <t>Este dato solo aplica para fuentes móviles de Transporte Terrestre</t>
        </r>
      </text>
    </comment>
    <comment ref="AD54" authorId="1">
      <text>
        <r>
          <rPr>
            <b/>
            <sz val="8"/>
            <color indexed="81"/>
            <rFont val="Tahoma"/>
            <family val="2"/>
          </rPr>
          <t>Este dato solo aplica para fuentes móviles de Transporte Terrestre</t>
        </r>
      </text>
    </comment>
  </commentList>
</comments>
</file>

<file path=xl/comments3.xml><?xml version="1.0" encoding="utf-8"?>
<comments xmlns="http://schemas.openxmlformats.org/spreadsheetml/2006/main">
  <authors>
    <author>ssolera</author>
  </authors>
  <commentList>
    <comment ref="E11" authorId="0">
      <text>
        <r>
          <rPr>
            <b/>
            <sz val="8"/>
            <color indexed="81"/>
            <rFont val="Tahoma"/>
            <family val="2"/>
          </rPr>
          <t>Este dato aplica solo para fuentes móviles de Transporte Terrestre</t>
        </r>
      </text>
    </comment>
    <comment ref="F11" authorId="0">
      <text>
        <r>
          <rPr>
            <b/>
            <sz val="8"/>
            <color indexed="81"/>
            <rFont val="Tahoma"/>
            <family val="2"/>
          </rPr>
          <t>Este dato aplica solo para fuentes móviles de Transporte Terrestre</t>
        </r>
      </text>
    </comment>
    <comment ref="J11" authorId="0">
      <text>
        <r>
          <rPr>
            <b/>
            <sz val="8"/>
            <color indexed="81"/>
            <rFont val="Tahoma"/>
            <family val="2"/>
          </rPr>
          <t>Este dato aplica solo para fuentes móviles de Transporte Terrestre</t>
        </r>
      </text>
    </comment>
    <comment ref="K11" authorId="0">
      <text>
        <r>
          <rPr>
            <b/>
            <sz val="8"/>
            <color indexed="81"/>
            <rFont val="Tahoma"/>
            <family val="2"/>
          </rPr>
          <t>Este dato aplica solo para fuentes móviles de Transporte Terrestre</t>
        </r>
      </text>
    </comment>
    <comment ref="O11" authorId="0">
      <text>
        <r>
          <rPr>
            <b/>
            <sz val="8"/>
            <color indexed="81"/>
            <rFont val="Tahoma"/>
            <family val="2"/>
          </rPr>
          <t>Este dato aplica solo para fuentes móviles de Transporte Terrestre</t>
        </r>
      </text>
    </comment>
    <comment ref="P11" authorId="0">
      <text>
        <r>
          <rPr>
            <b/>
            <sz val="8"/>
            <color indexed="81"/>
            <rFont val="Tahoma"/>
            <family val="2"/>
          </rPr>
          <t>Este dato aplica solo para fuentes móviles de Transporte Terrestre</t>
        </r>
      </text>
    </comment>
    <comment ref="T11" authorId="0">
      <text>
        <r>
          <rPr>
            <b/>
            <sz val="8"/>
            <color indexed="81"/>
            <rFont val="Tahoma"/>
            <family val="2"/>
          </rPr>
          <t>Este dato aplica solo para fuentes móviles de Transporte Terrestre</t>
        </r>
      </text>
    </comment>
    <comment ref="U11" authorId="0">
      <text>
        <r>
          <rPr>
            <b/>
            <sz val="8"/>
            <color indexed="81"/>
            <rFont val="Tahoma"/>
            <family val="2"/>
          </rPr>
          <t>Este dato aplica solo para fuentes móviles de Transporte Terrestre</t>
        </r>
      </text>
    </comment>
    <comment ref="Y11" authorId="0">
      <text>
        <r>
          <rPr>
            <b/>
            <sz val="8"/>
            <color indexed="81"/>
            <rFont val="Tahoma"/>
            <family val="2"/>
          </rPr>
          <t>Este dato aplica solo para fuentes móviles de Transporte Terrestre</t>
        </r>
      </text>
    </comment>
    <comment ref="Z11" authorId="0">
      <text>
        <r>
          <rPr>
            <b/>
            <sz val="8"/>
            <color indexed="81"/>
            <rFont val="Tahoma"/>
            <family val="2"/>
          </rPr>
          <t>Este dato aplica solo para fuentes móviles de Transporte Terrestre</t>
        </r>
      </text>
    </comment>
  </commentList>
</comments>
</file>

<file path=xl/comments4.xml><?xml version="1.0" encoding="utf-8"?>
<comments xmlns="http://schemas.openxmlformats.org/spreadsheetml/2006/main">
  <authors>
    <author>ssolera</author>
  </authors>
  <commentList>
    <comment ref="E11" authorId="0">
      <text>
        <r>
          <rPr>
            <b/>
            <sz val="8"/>
            <color indexed="81"/>
            <rFont val="Tahoma"/>
            <family val="2"/>
          </rPr>
          <t>Este dato aplica solo para fuentes móviles de Transporte Terrestre</t>
        </r>
      </text>
    </comment>
    <comment ref="F11" authorId="0">
      <text>
        <r>
          <rPr>
            <b/>
            <sz val="8"/>
            <color indexed="81"/>
            <rFont val="Tahoma"/>
            <family val="2"/>
          </rPr>
          <t>Este dato aplica solo para fuentes móviles de Transporte Terrestre</t>
        </r>
      </text>
    </comment>
    <comment ref="J11" authorId="0">
      <text>
        <r>
          <rPr>
            <b/>
            <sz val="8"/>
            <color indexed="81"/>
            <rFont val="Tahoma"/>
            <family val="2"/>
          </rPr>
          <t>Este dato aplica solo para fuentes móviles de Transporte Terrestre</t>
        </r>
      </text>
    </comment>
    <comment ref="K11" authorId="0">
      <text>
        <r>
          <rPr>
            <b/>
            <sz val="8"/>
            <color indexed="81"/>
            <rFont val="Tahoma"/>
            <family val="2"/>
          </rPr>
          <t>Este dato aplica solo para fuentes móviles de Transporte Terrestre</t>
        </r>
      </text>
    </comment>
    <comment ref="O11" authorId="0">
      <text>
        <r>
          <rPr>
            <b/>
            <sz val="8"/>
            <color indexed="81"/>
            <rFont val="Tahoma"/>
            <family val="2"/>
          </rPr>
          <t>Este dato aplica solo para fuentes móviles de Transporte Terrestre</t>
        </r>
      </text>
    </comment>
    <comment ref="P11" authorId="0">
      <text>
        <r>
          <rPr>
            <b/>
            <sz val="8"/>
            <color indexed="81"/>
            <rFont val="Tahoma"/>
            <family val="2"/>
          </rPr>
          <t>Este dato aplica solo para fuentes móviles de Transporte Terrestre</t>
        </r>
      </text>
    </comment>
    <comment ref="T11" authorId="0">
      <text>
        <r>
          <rPr>
            <b/>
            <sz val="8"/>
            <color indexed="81"/>
            <rFont val="Tahoma"/>
            <family val="2"/>
          </rPr>
          <t>Este dato aplica solo para fuentes móviles de Transporte Terrestre</t>
        </r>
      </text>
    </comment>
    <comment ref="U11" authorId="0">
      <text>
        <r>
          <rPr>
            <b/>
            <sz val="8"/>
            <color indexed="81"/>
            <rFont val="Tahoma"/>
            <family val="2"/>
          </rPr>
          <t>Este dato aplica solo para fuentes móviles de Transporte Terrestre</t>
        </r>
      </text>
    </comment>
    <comment ref="Y11" authorId="0">
      <text>
        <r>
          <rPr>
            <b/>
            <sz val="8"/>
            <color indexed="81"/>
            <rFont val="Tahoma"/>
            <family val="2"/>
          </rPr>
          <t>Este dato aplica solo para fuentes móviles de Transporte Terrestre</t>
        </r>
      </text>
    </comment>
    <comment ref="Z11" authorId="0">
      <text>
        <r>
          <rPr>
            <b/>
            <sz val="8"/>
            <color indexed="81"/>
            <rFont val="Tahoma"/>
            <family val="2"/>
          </rPr>
          <t>Este dato aplica solo para fuentes móviles de Transporte Terrestre</t>
        </r>
      </text>
    </comment>
  </commentList>
</comments>
</file>

<file path=xl/sharedStrings.xml><?xml version="1.0" encoding="utf-8"?>
<sst xmlns="http://schemas.openxmlformats.org/spreadsheetml/2006/main" count="683" uniqueCount="233">
  <si>
    <t>Mes</t>
  </si>
  <si>
    <t>Febrero</t>
  </si>
  <si>
    <t>Marzo</t>
  </si>
  <si>
    <t>Abril</t>
  </si>
  <si>
    <t>Mayo</t>
  </si>
  <si>
    <t>Junio</t>
  </si>
  <si>
    <t>Julio</t>
  </si>
  <si>
    <t>Septiembre</t>
  </si>
  <si>
    <t>Octubre</t>
  </si>
  <si>
    <t>Noviembre</t>
  </si>
  <si>
    <t>Diciembre</t>
  </si>
  <si>
    <t>NOMBRE DEL EDIFICIO/DEPENDENCIA:</t>
  </si>
  <si>
    <t>INSTITUCION:</t>
  </si>
  <si>
    <t>FECHA DE ACTUALIZACIÓN:</t>
  </si>
  <si>
    <t>#</t>
  </si>
  <si>
    <t>Enero</t>
  </si>
  <si>
    <t>Agosto</t>
  </si>
  <si>
    <t>Institución:</t>
  </si>
  <si>
    <t>Responsable institucional:</t>
  </si>
  <si>
    <t>Dependencia:</t>
  </si>
  <si>
    <t>Responsable de registro:</t>
  </si>
  <si>
    <t>Teléfono:</t>
  </si>
  <si>
    <t>Diesel</t>
  </si>
  <si>
    <t>Gasolina</t>
  </si>
  <si>
    <t>LPG</t>
  </si>
  <si>
    <t>Edificios</t>
  </si>
  <si>
    <t>Correo electrónico:</t>
  </si>
  <si>
    <t>Fecha de actualización:</t>
  </si>
  <si>
    <t>Fuente de información:</t>
  </si>
  <si>
    <t>Responsable de actualización:</t>
  </si>
  <si>
    <t>Número de unidades:</t>
  </si>
  <si>
    <t>Bunker</t>
  </si>
  <si>
    <t>-</t>
  </si>
  <si>
    <t>Total</t>
  </si>
  <si>
    <t xml:space="preserve">Promedio </t>
  </si>
  <si>
    <t>AÑO DE REPORTE:</t>
  </si>
  <si>
    <t>ENCARGADO DE REGISTRO:</t>
  </si>
  <si>
    <t>AÑO</t>
  </si>
  <si>
    <t>Jet fuel</t>
  </si>
  <si>
    <t>AV gas</t>
  </si>
  <si>
    <t>CONSUMO DE COMBUSTIBLE DE FUENTES FIJAS E INDICADORES DEL EDIFICIO</t>
  </si>
  <si>
    <t>CONSUMO DE COMBUSTIBLE DE FUENTES MOVILES E INDICADORES DEL EDIFICIO</t>
  </si>
  <si>
    <t>Promedio</t>
  </si>
  <si>
    <t xml:space="preserve">Total </t>
  </si>
  <si>
    <t>Consumo</t>
  </si>
  <si>
    <t>Fuentes Móviles</t>
  </si>
  <si>
    <t>Fuentes Fijas</t>
  </si>
  <si>
    <t>Tipo de Combustible</t>
  </si>
  <si>
    <t>CONSUMO TOTAL DE COMBUSTIBLE DE FUENTES MÓVILES Y FUENTES FIJAS E INDICADORES DEL EDIFICIO</t>
  </si>
  <si>
    <t>GRAFICOS DE CONSUMO TOTAL DE COMBUSTIBLE DE FUENTES MÓVILES Y FUENTES FIJAS E INDICADORES DEL EDIFICIO</t>
  </si>
  <si>
    <t>Tipo de combustible</t>
  </si>
  <si>
    <t>PERIODO REPORTADO:</t>
  </si>
  <si>
    <t>TOTAL</t>
  </si>
  <si>
    <t>Jet fuel (1)</t>
  </si>
  <si>
    <t>Notas:</t>
  </si>
  <si>
    <t>Año</t>
  </si>
  <si>
    <t>20xx</t>
  </si>
  <si>
    <t>Kilometros recorridos totales / litros totales</t>
  </si>
  <si>
    <t>Período el reporte:</t>
  </si>
  <si>
    <t>Kilometros recorridos totales/litros totales</t>
  </si>
  <si>
    <t>Litros totales       (l)</t>
  </si>
  <si>
    <t xml:space="preserve">Importe                (¢)   </t>
  </si>
  <si>
    <t xml:space="preserve">Importe               (¢)   </t>
  </si>
  <si>
    <t xml:space="preserve">Kilometros  recorridos totales </t>
  </si>
  <si>
    <t>Toneladas de dióxido de carbono equivalente          (t CO2e)</t>
  </si>
  <si>
    <t xml:space="preserve">Importe               (¢)  </t>
  </si>
  <si>
    <t>Litros totales         (l)</t>
  </si>
  <si>
    <t>Litros totales          (l)</t>
  </si>
  <si>
    <t>NÚMERO DE UNIDADES:</t>
  </si>
  <si>
    <t>Estimado usuario, la información contenida en esta hoja tiene como propósito orientarlo sobre la forma de completar cada una de las hojas de este archivo, por favor lea la información.</t>
  </si>
  <si>
    <t>Consideraciones importantes</t>
  </si>
  <si>
    <t>1.  Complete la hoja "Datos generales" con la información de la Institución y los datos adicionales solicitados</t>
  </si>
  <si>
    <t>Factores de emisión</t>
  </si>
  <si>
    <t>Toneladas de dióxido de carbono equivalente (tCO2e)</t>
  </si>
  <si>
    <t>Kilometros recorridos por litro (km/l)</t>
  </si>
  <si>
    <t>CONSUMO DE COMBUSTIBLE FÓSIL E INDICADORES DEL EDIFICIO</t>
  </si>
  <si>
    <t>Instrucciones</t>
  </si>
  <si>
    <t>Factor de Emisión</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</si>
  <si>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</si>
  <si>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</si>
  <si>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</si>
  <si>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</si>
  <si>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</si>
  <si>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</si>
  <si>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</si>
  <si>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</si>
  <si>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</si>
  <si>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</si>
  <si>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</si>
  <si>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</si>
  <si>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</si>
  <si>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</si>
  <si>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</si>
  <si>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"GE-Combustible-Controles de consumo e indicadores"</t>
  </si>
  <si>
    <t>Kilometros recorridos totales/litros totales          (km/l)</t>
  </si>
  <si>
    <t xml:space="preserve">Kilometros  recorridos totales                 (km)   </t>
  </si>
  <si>
    <t>Promedio Kilometros recorridos totales/litros totales           (km/l)</t>
  </si>
  <si>
    <t>HISTÓRICO DE CONSUMO DE COMBUSTIBLE DE FUENTES MÓVILES Y FUENTES FIJAS E INDICADORES DE LA INSTITUCIÓN</t>
  </si>
  <si>
    <t>Datos generales</t>
  </si>
  <si>
    <t>Datos solicitados</t>
  </si>
  <si>
    <t>Todos los datos solicitados</t>
  </si>
  <si>
    <t>Hoja(s)</t>
  </si>
  <si>
    <t>Edificio 1 al Edificio 10</t>
  </si>
  <si>
    <t>Datos estadísticos mensuales de litros totales consumidos, importe total, kilometros recorridos totales</t>
  </si>
  <si>
    <t>5-14</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</si>
  <si>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</si>
  <si>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</si>
  <si>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De las siguientes hojas, se debe completar la información solicitada:</t>
  </si>
  <si>
    <t>Ubicación de las fórmulas establecidas</t>
  </si>
  <si>
    <t>Columna de los indicadores kilometros por litro y toneladas de dióxido de carbono equivalentes.  Últimas dos filas de cada tabla, contiene fórmula de suma y promedio.</t>
  </si>
  <si>
    <t xml:space="preserve">Cuando las hojas están protegidas, el cursor solo se mueve sobre las celdas desbloqueadas y solo en ellas se puede escribir. </t>
  </si>
  <si>
    <t>En las siguientes hojas, existen celdas con información y fórmulas ya establecidas para el cálculo de los indicadores, de datos totales y promedios, por lo que las celdas está bloqueadas:</t>
  </si>
  <si>
    <t>Hojas contenidas en el archivo por orden</t>
  </si>
  <si>
    <t>Estudie la hoja de "Datos e indicadores", en ella encontrará información de las hojas metodológicas de los datos estadísticos e indicadores solicitados, de igual forma encontrará definiciones y las fórmulas aplicadas, con mayor detalle.</t>
  </si>
  <si>
    <t>Toda la hoja contiene fórmulas establecidas.  Solo la celda de "Período reportado" no se encuentra protegida, por lo que se debe completar</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</si>
  <si>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</si>
  <si>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</si>
  <si>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Todos los datos requeridos por la hoja.  Esta hoja se debe arrastrar la información de años anteriores.</t>
  </si>
  <si>
    <t>Litros, importe y kilometros recorridos</t>
  </si>
  <si>
    <t>F</t>
  </si>
  <si>
    <t>Datos y otros</t>
  </si>
  <si>
    <t>libras</t>
  </si>
  <si>
    <t>litros</t>
  </si>
  <si>
    <t>Libras (lb)</t>
  </si>
  <si>
    <t>Litros (l)</t>
  </si>
  <si>
    <t>Galón (g)</t>
  </si>
  <si>
    <t>Kilogramo (kg)</t>
  </si>
  <si>
    <t>*</t>
  </si>
  <si>
    <t>m3</t>
  </si>
  <si>
    <t>kg</t>
  </si>
  <si>
    <t>lb</t>
  </si>
  <si>
    <t>Kilogramo</t>
  </si>
  <si>
    <t>Metros cúbicos</t>
  </si>
  <si>
    <t>Litros</t>
  </si>
  <si>
    <t>Donde:</t>
  </si>
  <si>
    <t>lb =</t>
  </si>
  <si>
    <t>kg =</t>
  </si>
  <si>
    <t>m3 =</t>
  </si>
  <si>
    <t>Otras unidades de conversión:</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</si>
  <si>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</si>
  <si>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</si>
  <si>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Existe una forma matemática para realizar la conversión de libras a litros y para ello muestra el detalle:</t>
  </si>
  <si>
    <t>Hay que tener presente que LPG tiene la siguiente densidad:</t>
  </si>
  <si>
    <t>a una presión de:</t>
  </si>
  <si>
    <t>Y para pasar de libras a litros se requerirá utilizar la siguiente fórmula:</t>
  </si>
  <si>
    <t>l</t>
  </si>
  <si>
    <t>l =</t>
  </si>
  <si>
    <t>Cilindro de 8.59 (l)</t>
  </si>
  <si>
    <t>Cilindro de 21.49 (l)</t>
  </si>
  <si>
    <t>Cilindro de 85.98 (l)</t>
  </si>
  <si>
    <t>Cilindro de 10 (lb)</t>
  </si>
  <si>
    <t>Cilindro de 25 (lb)</t>
  </si>
  <si>
    <t>Cilindro de 100 (lb)</t>
  </si>
  <si>
    <t>Equivale aproximadamente</t>
  </si>
  <si>
    <t>Introduzca el dato en libras y obtendrá el cálculo en litros:</t>
  </si>
  <si>
    <t>Estimado usuario, a continuación se brinda en detalle la información sobre datos estadísticos e indicadores aplicados en las hojas "Edificio #", de igual forma se brinda información sobre datos de conversión de unidades.</t>
  </si>
  <si>
    <t>Hojas metodológicas</t>
  </si>
  <si>
    <t>Las hojas metodológicas son documentos que brindan detalles sobre definiciones, metologías de cálculo y de las hojas requeridas de completar para la obtención del total de combustible consumido en la Institución.   Para este tema se han generado las siguientes hojas metodológicas:</t>
  </si>
  <si>
    <t>http://www.digeca.go.cr/ambientalizacion/herramientasPGA.html</t>
  </si>
  <si>
    <t>Para mayor información acceda la siguiente página web:</t>
  </si>
  <si>
    <t>Los distribuidores de LPG, por lo general ofrecen productos  a granel o en cilindros.  En cuanto a los cilindros, se ha investigado que existen de los siguientes datos:</t>
  </si>
  <si>
    <r>
      <rPr>
        <b/>
        <i/>
        <sz val="14"/>
        <color theme="1"/>
        <rFont val="Calibri"/>
        <family val="2"/>
        <scheme val="minor"/>
      </rPr>
      <t xml:space="preserve">Nota: </t>
    </r>
    <r>
      <rPr>
        <i/>
        <sz val="14"/>
        <color theme="1"/>
        <rFont val="Calibri"/>
        <family val="2"/>
        <scheme val="minor"/>
      </rPr>
      <t xml:space="preserve"> La variación en los datos pueden deberse a la presión y temperatura operativa que utiliza cada distribuidor para el llenado de los cilindros</t>
    </r>
  </si>
  <si>
    <t xml:space="preserve"> kg/m3 </t>
  </si>
  <si>
    <t>Hoja metodológica de datos estadísticos requeridos:</t>
  </si>
  <si>
    <t>Hoja metodológica de indicadores:</t>
  </si>
  <si>
    <t>PCG</t>
  </si>
  <si>
    <t>CO2</t>
  </si>
  <si>
    <t>CH4</t>
  </si>
  <si>
    <t>N2O</t>
  </si>
  <si>
    <t>TIPO DE COMBUSTIBLE</t>
  </si>
  <si>
    <t>BUNKER</t>
  </si>
  <si>
    <t>DIESEL</t>
  </si>
  <si>
    <t>FACTORES DE EMISIÓN OFICIALES IMN 
(para los gases de efecto invernadero - Protocolo de Kioto)</t>
  </si>
  <si>
    <t>GASOLINA sin catalizador</t>
  </si>
  <si>
    <t>GASOLINA con catalizador</t>
  </si>
  <si>
    <t xml:space="preserve">(1) Se esta considerando en el cálculo en los resultados de los edificios los vehículos sin catalizador, si se desea hacer un análisis más detallado pueden considerar </t>
  </si>
  <si>
    <t>CO2
(kg CO2/litro)</t>
  </si>
  <si>
    <t>CH4 
(g CH4/ litro)</t>
  </si>
  <si>
    <t>N2O
(g N2O/litro)</t>
  </si>
  <si>
    <t>POTENCIALES DE CALENTAMIENTO GLOBAL (para cálculo de ton CO2 equivalente)</t>
  </si>
  <si>
    <t>Kilogramos de dióxido de carbono equivalente          (kg CO2e)</t>
  </si>
  <si>
    <t>Toneladas de CO2 equivalente (ton CO2)</t>
  </si>
  <si>
    <t>Gasolina (sin catalizador)</t>
  </si>
  <si>
    <t>Manufactura y construcción</t>
  </si>
  <si>
    <t>Comercial / institucional</t>
  </si>
  <si>
    <t>NA</t>
  </si>
  <si>
    <t>ND</t>
  </si>
  <si>
    <t>Diesel 
(Comercial / institucional)</t>
  </si>
  <si>
    <t>LPG 
(Comercial / Institucional)</t>
  </si>
  <si>
    <t>Bunker 
(Comercial / Institucional)</t>
  </si>
  <si>
    <t>JET FUEL</t>
  </si>
  <si>
    <t>AV GAS</t>
  </si>
  <si>
    <t>Litros totales 
(l)</t>
  </si>
  <si>
    <t>Kilometros recorridos totales/litros totales         (km/l)</t>
  </si>
  <si>
    <t>Toneladas de dióxido de carbono equivalente 
(t CO2e)</t>
  </si>
  <si>
    <t xml:space="preserve">Importe 
(¢)   </t>
  </si>
  <si>
    <t>Litros totales  
(l)</t>
  </si>
  <si>
    <t xml:space="preserve">Importe              
(¢)   </t>
  </si>
  <si>
    <t>Toneladas de dióxido de carbono equivalente         
 (t CO2e)</t>
  </si>
  <si>
    <t>Litros totales    
   (l)</t>
  </si>
  <si>
    <t>Litros totales      
 (l)</t>
  </si>
  <si>
    <t>GASOLINA</t>
  </si>
  <si>
    <t>Gasolina (Comercial / institucional)</t>
  </si>
  <si>
    <t>DIESEL (transporte terrestre)</t>
  </si>
  <si>
    <t>LPG (transporte terrestre)</t>
  </si>
  <si>
    <t xml:space="preserve">hacer la diferencia según vehículos sin y con catalizador. </t>
  </si>
  <si>
    <t xml:space="preserve">(2) Se estan considerando además los factores de comercial/ institucional en la mayor parte de los cálculos, en el caso de transporte se han considerado los generales indicados </t>
  </si>
  <si>
    <t xml:space="preserve">por el IMN. </t>
  </si>
  <si>
    <t>Gasolina (con catalizador)</t>
  </si>
  <si>
    <t>---</t>
  </si>
  <si>
    <t>Dióxido de carbono 
(kg CO2)</t>
  </si>
  <si>
    <t>Metano 
(kg CH4)</t>
  </si>
  <si>
    <t>Metano 
(g CH4)</t>
  </si>
  <si>
    <t>Óxido nitroso 
(g N2O)</t>
  </si>
  <si>
    <t>Óxido nitroso 
(kg N2O)</t>
  </si>
  <si>
    <t>CONSUMO PROMEDIO MENSUAL DE COMBUSTIBLE DE FUENTES MÓVILES Y FUENTES FIJAS E INDICADORES POR EDIFICIO</t>
  </si>
  <si>
    <t>CONSUMO PROMEDIO MENSUAL DE COMBUSTIBLE DE FUENTES FIJAS E INDICADORES POR EDIFICIO</t>
  </si>
  <si>
    <t>Litros totales (l)</t>
  </si>
  <si>
    <t>CONSUMO PROMEDIO MENSUAL DE COMBUSTIBLE DE FUENTES MÓVILES E INDICADORES POR EDIFICIO</t>
  </si>
  <si>
    <t>CONSUMO PROMEDIO MENSUAL DE COMBUSTIBLE FÓSIL E INDICADORES POR EDIFICIO</t>
  </si>
  <si>
    <t>CONSUMO TOTAL DE COMBUSTIBLE FÓSIL E INDICADORES DE LA INSTITUCIÓN SEGÚN MES</t>
  </si>
  <si>
    <r>
      <t xml:space="preserve">CONSUMO TOTAL DE COMBUSTIBLE DE </t>
    </r>
    <r>
      <rPr>
        <b/>
        <u/>
        <sz val="16"/>
        <color theme="1"/>
        <rFont val="Calibri"/>
        <family val="2"/>
        <scheme val="minor"/>
      </rPr>
      <t>FUENTES MÓVILES Y FUENTES</t>
    </r>
    <r>
      <rPr>
        <b/>
        <sz val="16"/>
        <color theme="1"/>
        <rFont val="Calibri"/>
        <family val="2"/>
        <scheme val="minor"/>
      </rPr>
      <t xml:space="preserve"> FIJAS E INDICADORES DE LA INSTITUCIÓN</t>
    </r>
  </si>
  <si>
    <t>Total t CO2e =</t>
  </si>
  <si>
    <t>t CO2e</t>
  </si>
  <si>
    <t>|</t>
  </si>
  <si>
    <t>TOTAL DE TONELADAS DE CO2e SEGÚN EDIFICIO (PROMEDIO MENSUAL)</t>
  </si>
  <si>
    <r>
      <t xml:space="preserve">CONSUMO TOTAL DE COMBUSTIBLE DE </t>
    </r>
    <r>
      <rPr>
        <b/>
        <u/>
        <sz val="16"/>
        <color theme="1"/>
        <rFont val="Calibri"/>
        <family val="2"/>
        <scheme val="minor"/>
      </rPr>
      <t>FUENTES MÓVILES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</si>
  <si>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FIJAS</t>
    </r>
    <r>
      <rPr>
        <b/>
        <sz val="16"/>
        <color theme="1"/>
        <rFont val="Calibri"/>
        <family val="2"/>
        <scheme val="minor"/>
      </rPr>
      <t xml:space="preserve"> E INDICADORES DE LA INSTITUCIÓN SEGÚN MES</t>
    </r>
  </si>
  <si>
    <t>Empleados</t>
  </si>
  <si>
    <t>http://cglobal.imn.ac.cr/sites/default/files/documentos/factoresemision-gei-2016.pdf</t>
  </si>
  <si>
    <t>Año 2016</t>
  </si>
  <si>
    <t>Instito Meteorológico Nacional sexta edicion (2016)</t>
  </si>
  <si>
    <t>OFICINA NACIONAL DE SEMILLAS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</si>
</sst>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00"/>
    <numFmt numFmtId="166" formatCode="0.0"/>
    <numFmt numFmtId="167" formatCode="&quot;₡&quot;#,##0"/>
    <numFmt numFmtId="168" formatCode="#,##0.0"/>
    <numFmt numFmtId="169" formatCode="0.00000"/>
  </numFmts>
  <fonts count="39" x14ac:knownFonts="1">
    <font>
      <sz val="11"/>
      <color theme="1"/>
      <name val="Calibri"/>
      <family val="2"/>
      <scheme val="minor"/>
    </font>
    <font>
      <b/>
      <sz val="8"/>
      <color indexed="81"/>
      <name val="Tahoma"/>
      <family val="2"/>
    </font>
    <font>
      <b/>
      <sz val="11"/>
      <color theme="0"/>
      <name val="Calibri"/>
      <family val="2"/>
      <scheme val="minor"/>
    </font>
    <font>
      <b/>
      <sz val="11"/>
      <color theme="1"/>
      <name val="Calibri"/>
      <family val="2"/>
      <scheme val="minor"/>
    </font>
    <font>
      <b/>
      <sz val="11"/>
      <color rgb="FF000000"/>
      <name val="Calibri"/>
      <family val="2"/>
      <scheme val="minor"/>
    </font>
    <font>
      <b/>
      <sz val="18"/>
      <color theme="1"/>
      <name val="Calibri"/>
      <family val="2"/>
      <scheme val="minor"/>
    </font>
    <font>
      <sz val="18"/>
      <color theme="1"/>
      <name val="Calibri"/>
      <family val="2"/>
      <scheme val="minor"/>
    </font>
    <font>
      <b/>
      <sz val="16"/>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1"/>
      <color rgb="FF000000"/>
      <name val="Calibri"/>
      <family val="2"/>
      <scheme val="minor"/>
    </font>
    <font>
      <b/>
      <sz val="12"/>
      <color theme="1"/>
      <name val="Calibri"/>
      <family val="2"/>
      <scheme val="minor"/>
    </font>
    <font>
      <b/>
      <u/>
      <sz val="12"/>
      <color theme="1"/>
      <name val="Calibri"/>
      <family val="2"/>
      <scheme val="minor"/>
    </font>
    <font>
      <sz val="11"/>
      <color indexed="8"/>
      <name val="Calibri"/>
      <family val="2"/>
      <scheme val="minor"/>
    </font>
    <font>
      <b/>
      <sz val="14"/>
      <color rgb="FF000000"/>
      <name val="Calibri"/>
      <family val="2"/>
      <scheme val="minor"/>
    </font>
    <font>
      <sz val="28"/>
      <color theme="1"/>
      <name val="Wingdings"/>
      <charset val="2"/>
    </font>
    <font>
      <sz val="14"/>
      <color theme="1"/>
      <name val="Verdana"/>
      <family val="2"/>
    </font>
    <font>
      <b/>
      <sz val="14"/>
      <color theme="0"/>
      <name val="Calibri"/>
      <family val="2"/>
      <scheme val="minor"/>
    </font>
    <font>
      <b/>
      <u/>
      <sz val="14"/>
      <color theme="1"/>
      <name val="Calibri"/>
      <family val="2"/>
      <scheme val="minor"/>
    </font>
    <font>
      <b/>
      <sz val="22"/>
      <color rgb="FF006600"/>
      <name val="Calibri"/>
      <family val="2"/>
      <scheme val="minor"/>
    </font>
    <font>
      <b/>
      <sz val="24"/>
      <color rgb="FF0000CC"/>
      <name val="Calibri"/>
      <family val="2"/>
      <scheme val="minor"/>
    </font>
    <font>
      <b/>
      <sz val="18"/>
      <color rgb="FF006600"/>
      <name val="Calibri"/>
      <family val="2"/>
      <scheme val="minor"/>
    </font>
    <font>
      <b/>
      <sz val="20"/>
      <color rgb="FF0000CC"/>
      <name val="Calibri"/>
      <family val="2"/>
      <scheme val="minor"/>
    </font>
    <font>
      <sz val="12"/>
      <color theme="1"/>
      <name val="Verdana"/>
      <family val="2"/>
    </font>
    <font>
      <b/>
      <sz val="20"/>
      <color theme="1"/>
      <name val="Calibri"/>
      <family val="2"/>
      <scheme val="minor"/>
    </font>
    <font>
      <i/>
      <sz val="14"/>
      <color theme="1"/>
      <name val="Calibri"/>
      <family val="2"/>
      <scheme val="minor"/>
    </font>
    <font>
      <b/>
      <i/>
      <sz val="14"/>
      <color theme="1"/>
      <name val="Calibri"/>
      <family val="2"/>
      <scheme val="minor"/>
    </font>
    <font>
      <u/>
      <sz val="11"/>
      <color theme="10"/>
      <name val="Calibri"/>
      <family val="2"/>
    </font>
    <font>
      <sz val="14"/>
      <name val="Calibri"/>
      <family val="2"/>
      <scheme val="minor"/>
    </font>
    <font>
      <sz val="9"/>
      <color indexed="81"/>
      <name val="Tahoma"/>
      <family val="2"/>
    </font>
    <font>
      <b/>
      <sz val="11"/>
      <name val="Calibri"/>
      <family val="2"/>
      <scheme val="minor"/>
    </font>
    <font>
      <sz val="11"/>
      <name val="Calibri"/>
      <family val="2"/>
      <scheme val="minor"/>
    </font>
    <font>
      <sz val="10"/>
      <name val="Calibri"/>
      <family val="2"/>
      <scheme val="minor"/>
    </font>
    <font>
      <b/>
      <sz val="20"/>
      <color theme="9" tint="-0.249977111117893"/>
      <name val="Calibri"/>
      <family val="2"/>
      <scheme val="minor"/>
    </font>
    <font>
      <b/>
      <u/>
      <sz val="16"/>
      <color theme="1"/>
      <name val="Calibri"/>
      <family val="2"/>
      <scheme val="minor"/>
    </font>
    <font>
      <b/>
      <sz val="9"/>
      <color indexed="81"/>
      <name val="Tahoma"/>
      <family val="2"/>
    </font>
    <font>
      <sz val="10"/>
      <color indexed="81"/>
      <name val="Tahoma"/>
      <family val="2"/>
    </font>
  </fonts>
  <fills count="27">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0"/>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9" tint="0.59999389629810485"/>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theme="6" tint="-0.249977111117893"/>
        <bgColor theme="0"/>
      </patternFill>
    </fill>
    <fill>
      <patternFill patternType="solid">
        <fgColor theme="3" tint="0.39997558519241921"/>
        <bgColor indexed="64"/>
      </patternFill>
    </fill>
    <fill>
      <patternFill patternType="solid">
        <fgColor theme="3" tint="0.39997558519241921"/>
        <bgColor theme="0"/>
      </patternFill>
    </fill>
    <fill>
      <patternFill patternType="solid">
        <fgColor theme="4" tint="-0.249977111117893"/>
        <bgColor indexed="64"/>
      </patternFill>
    </fill>
    <fill>
      <patternFill patternType="solid">
        <fgColor theme="0"/>
        <bgColor theme="0"/>
      </patternFill>
    </fill>
    <fill>
      <patternFill patternType="solid">
        <fgColor rgb="FFFFC000"/>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8" tint="-0.249977111117893"/>
        <bgColor indexed="64"/>
      </patternFill>
    </fill>
    <fill>
      <patternFill patternType="solid">
        <fgColor theme="8" tint="-0.249977111117893"/>
        <bgColor theme="0"/>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s>
  <cellStyleXfs count="2">
    <xf numFmtId="0" fontId="0" fillId="0" borderId="0"/>
    <xf numFmtId="0" fontId="29" fillId="0" borderId="0" applyNumberFormat="0" applyFill="0" applyBorder="0" applyAlignment="0" applyProtection="0">
      <alignment vertical="top"/>
      <protection locked="0"/>
    </xf>
  </cellStyleXfs>
  <cellXfs count="375">
    <xf numFmtId="0" fontId="0" fillId="0" borderId="0" xfId="0"/>
    <xf numFmtId="0" fontId="0" fillId="2" borderId="0" xfId="0" applyFill="1" applyAlignment="1">
      <alignment vertical="center" wrapText="1"/>
    </xf>
    <xf numFmtId="0" fontId="0" fillId="2" borderId="0" xfId="0" applyFill="1" applyAlignment="1" applyProtection="1">
      <alignment vertical="center" wrapText="1"/>
      <protection locked="0"/>
    </xf>
    <xf numFmtId="0" fontId="0" fillId="2" borderId="0" xfId="0" applyFill="1"/>
    <xf numFmtId="0" fontId="0" fillId="2" borderId="0" xfId="0" applyFill="1" applyProtection="1"/>
    <xf numFmtId="0" fontId="3" fillId="2" borderId="0" xfId="0" applyFont="1" applyFill="1" applyAlignment="1" applyProtection="1">
      <alignment horizontal="center" vertical="top"/>
    </xf>
    <xf numFmtId="0" fontId="0" fillId="2" borderId="0" xfId="0" applyFill="1" applyAlignment="1" applyProtection="1">
      <alignment vertical="center" wrapText="1"/>
    </xf>
    <xf numFmtId="0" fontId="0" fillId="2" borderId="2" xfId="0" applyFill="1" applyBorder="1" applyAlignment="1" applyProtection="1">
      <alignment horizontal="left" vertical="center" wrapText="1"/>
    </xf>
    <xf numFmtId="0" fontId="0" fillId="2" borderId="1" xfId="0" applyFont="1" applyFill="1" applyBorder="1" applyAlignment="1" applyProtection="1">
      <alignment horizontal="center" vertical="center" wrapText="1"/>
    </xf>
    <xf numFmtId="0" fontId="0" fillId="2" borderId="3" xfId="0" applyFill="1" applyBorder="1" applyAlignment="1" applyProtection="1">
      <alignment horizontal="left" vertical="center" wrapText="1"/>
    </xf>
    <xf numFmtId="0" fontId="0" fillId="0" borderId="0" xfId="0" applyAlignment="1" applyProtection="1">
      <alignment vertical="center" wrapText="1"/>
    </xf>
    <xf numFmtId="0" fontId="6" fillId="2" borderId="0" xfId="0" applyFont="1" applyFill="1" applyAlignment="1" applyProtection="1">
      <alignment vertical="center" wrapText="1"/>
    </xf>
    <xf numFmtId="0" fontId="3" fillId="5" borderId="0" xfId="0" applyFont="1" applyFill="1" applyAlignment="1" applyProtection="1">
      <alignment horizontal="right"/>
    </xf>
    <xf numFmtId="0" fontId="0" fillId="2" borderId="0" xfId="0" applyFont="1" applyFill="1" applyProtection="1"/>
    <xf numFmtId="0" fontId="0" fillId="2" borderId="0" xfId="0" applyFont="1" applyFill="1" applyBorder="1" applyProtection="1"/>
    <xf numFmtId="0" fontId="0" fillId="2" borderId="0" xfId="0" applyFont="1" applyFill="1" applyAlignment="1" applyProtection="1">
      <alignment horizontal="center"/>
    </xf>
    <xf numFmtId="0" fontId="0" fillId="5" borderId="0" xfId="0" applyFont="1" applyFill="1" applyProtection="1"/>
    <xf numFmtId="2" fontId="4" fillId="6" borderId="1" xfId="0" applyNumberFormat="1" applyFont="1" applyFill="1" applyBorder="1" applyAlignment="1" applyProtection="1">
      <alignment horizontal="center" vertical="center" wrapText="1"/>
    </xf>
    <xf numFmtId="0" fontId="3" fillId="2" borderId="0" xfId="0" applyFont="1" applyFill="1" applyProtection="1"/>
    <xf numFmtId="0" fontId="7" fillId="2" borderId="0" xfId="0" applyFont="1" applyFill="1" applyAlignment="1" applyProtection="1">
      <alignment vertical="top"/>
    </xf>
    <xf numFmtId="0" fontId="0" fillId="2" borderId="0" xfId="0" applyFont="1" applyFill="1" applyAlignment="1" applyProtection="1">
      <alignment vertical="center"/>
    </xf>
    <xf numFmtId="0" fontId="3" fillId="2" borderId="0" xfId="0" applyFont="1" applyFill="1" applyAlignment="1" applyProtection="1">
      <alignment horizontal="left" vertical="center"/>
    </xf>
    <xf numFmtId="0" fontId="3" fillId="2" borderId="0" xfId="0" applyFont="1" applyFill="1" applyAlignment="1" applyProtection="1">
      <alignment vertical="center"/>
    </xf>
    <xf numFmtId="0" fontId="3" fillId="2" borderId="0" xfId="0" applyFont="1" applyFill="1" applyAlignment="1" applyProtection="1">
      <alignment vertical="center" wrapText="1"/>
    </xf>
    <xf numFmtId="0" fontId="0" fillId="2" borderId="0" xfId="0" applyFill="1" applyBorder="1" applyAlignment="1" applyProtection="1">
      <alignment horizontal="left"/>
    </xf>
    <xf numFmtId="0" fontId="0" fillId="2" borderId="0" xfId="0" applyFont="1" applyFill="1" applyAlignment="1" applyProtection="1">
      <alignment vertical="center" wrapText="1"/>
    </xf>
    <xf numFmtId="0" fontId="10" fillId="2" borderId="0" xfId="0" applyFont="1" applyFill="1" applyAlignment="1" applyProtection="1">
      <alignment vertical="center" wrapText="1"/>
    </xf>
    <xf numFmtId="2" fontId="11" fillId="2" borderId="1" xfId="0" applyNumberFormat="1" applyFont="1" applyFill="1" applyBorder="1" applyAlignment="1" applyProtection="1">
      <alignment horizontal="center" vertical="center" wrapText="1"/>
    </xf>
    <xf numFmtId="0" fontId="0" fillId="2" borderId="0" xfId="0" applyFill="1" applyBorder="1" applyAlignment="1" applyProtection="1">
      <alignment vertical="center" wrapText="1"/>
    </xf>
    <xf numFmtId="0" fontId="2" fillId="7" borderId="2" xfId="0" applyFont="1" applyFill="1" applyBorder="1" applyAlignment="1" applyProtection="1">
      <alignment horizontal="center" vertical="center" wrapText="1"/>
    </xf>
    <xf numFmtId="0" fontId="2" fillId="7" borderId="1" xfId="0" applyFont="1" applyFill="1" applyBorder="1" applyAlignment="1" applyProtection="1">
      <alignment vertical="center" wrapText="1"/>
    </xf>
    <xf numFmtId="2" fontId="4" fillId="11" borderId="1" xfId="0" applyNumberFormat="1" applyFont="1" applyFill="1" applyBorder="1" applyAlignment="1" applyProtection="1">
      <alignment horizontal="center" vertical="center" wrapText="1"/>
    </xf>
    <xf numFmtId="2" fontId="4" fillId="13" borderId="1" xfId="0" applyNumberFormat="1" applyFont="1" applyFill="1" applyBorder="1" applyAlignment="1" applyProtection="1">
      <alignment horizontal="center" vertical="center" wrapText="1"/>
    </xf>
    <xf numFmtId="0" fontId="8" fillId="2" borderId="0" xfId="0" applyFont="1" applyFill="1" applyProtection="1"/>
    <xf numFmtId="0" fontId="8" fillId="2" borderId="0" xfId="0" applyFont="1" applyFill="1" applyBorder="1" applyProtection="1"/>
    <xf numFmtId="0" fontId="8" fillId="2" borderId="0" xfId="0" applyFont="1" applyFill="1" applyAlignment="1" applyProtection="1">
      <alignment horizontal="center"/>
    </xf>
    <xf numFmtId="2" fontId="2" fillId="18" borderId="1" xfId="0" applyNumberFormat="1" applyFont="1" applyFill="1" applyBorder="1" applyAlignment="1" applyProtection="1">
      <alignment horizontal="center" vertical="center" wrapText="1"/>
    </xf>
    <xf numFmtId="0" fontId="2" fillId="17" borderId="1" xfId="0" applyFont="1" applyFill="1" applyBorder="1" applyAlignment="1" applyProtection="1">
      <alignment vertical="center" wrapText="1"/>
    </xf>
    <xf numFmtId="2" fontId="2" fillId="16" borderId="1" xfId="0" applyNumberFormat="1" applyFont="1" applyFill="1" applyBorder="1" applyAlignment="1" applyProtection="1">
      <alignment horizontal="center" vertical="center" wrapText="1"/>
    </xf>
    <xf numFmtId="0" fontId="2" fillId="14" borderId="2"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2" fillId="17" borderId="8" xfId="0" applyFont="1" applyFill="1" applyBorder="1" applyAlignment="1" applyProtection="1">
      <alignment horizontal="center" vertical="center" wrapText="1"/>
    </xf>
    <xf numFmtId="0" fontId="2" fillId="14" borderId="8" xfId="0" applyFont="1" applyFill="1" applyBorder="1" applyAlignment="1" applyProtection="1">
      <alignment horizontal="center" vertical="center" wrapText="1"/>
    </xf>
    <xf numFmtId="0" fontId="2" fillId="7" borderId="1" xfId="0" applyFont="1" applyFill="1" applyBorder="1" applyAlignment="1" applyProtection="1">
      <alignment horizontal="left" vertical="center" wrapText="1"/>
    </xf>
    <xf numFmtId="0" fontId="0" fillId="2" borderId="1" xfId="0" applyFont="1" applyFill="1" applyBorder="1" applyAlignment="1" applyProtection="1">
      <alignment horizontal="left" vertical="center" wrapText="1"/>
    </xf>
    <xf numFmtId="0" fontId="2" fillId="2" borderId="2" xfId="0" applyFont="1" applyFill="1" applyBorder="1" applyAlignment="1" applyProtection="1">
      <alignment vertical="center" wrapText="1"/>
    </xf>
    <xf numFmtId="0" fontId="2" fillId="2" borderId="6" xfId="0" applyFont="1" applyFill="1" applyBorder="1" applyAlignment="1" applyProtection="1">
      <alignment vertical="center" wrapText="1"/>
    </xf>
    <xf numFmtId="0" fontId="0" fillId="2" borderId="0" xfId="0" applyFont="1" applyFill="1" applyAlignment="1" applyProtection="1">
      <alignment vertical="center" wrapText="1"/>
      <protection locked="0"/>
    </xf>
    <xf numFmtId="0" fontId="7" fillId="2" borderId="0" xfId="0" applyFont="1" applyFill="1" applyAlignment="1" applyProtection="1">
      <alignment horizontal="center" vertical="center" wrapText="1"/>
      <protection locked="0"/>
    </xf>
    <xf numFmtId="0" fontId="0" fillId="2" borderId="0" xfId="0" applyFill="1" applyBorder="1" applyAlignment="1" applyProtection="1">
      <alignment vertical="center" wrapText="1"/>
      <protection locked="0"/>
    </xf>
    <xf numFmtId="0" fontId="3" fillId="2" borderId="0" xfId="0" applyFont="1" applyFill="1" applyAlignment="1" applyProtection="1">
      <alignment vertical="center" wrapText="1"/>
      <protection locked="0"/>
    </xf>
    <xf numFmtId="0" fontId="0" fillId="2" borderId="1" xfId="0" applyFill="1" applyBorder="1" applyAlignment="1" applyProtection="1">
      <alignment vertical="center" wrapText="1"/>
      <protection locked="0"/>
    </xf>
    <xf numFmtId="0" fontId="3" fillId="8" borderId="1" xfId="0" applyFont="1" applyFill="1" applyBorder="1" applyAlignment="1" applyProtection="1">
      <alignment horizontal="center" vertical="center" wrapText="1"/>
    </xf>
    <xf numFmtId="0" fontId="7" fillId="2" borderId="0" xfId="0" applyFont="1" applyFill="1" applyAlignment="1" applyProtection="1">
      <alignment horizontal="center" vertical="center" wrapText="1"/>
      <protection locked="0"/>
    </xf>
    <xf numFmtId="0" fontId="0" fillId="2" borderId="0" xfId="0" applyFill="1" applyBorder="1" applyAlignment="1" applyProtection="1">
      <alignment horizontal="left" vertical="center" wrapText="1"/>
    </xf>
    <xf numFmtId="0" fontId="2" fillId="2" borderId="0" xfId="0" applyFont="1" applyFill="1" applyBorder="1" applyAlignment="1" applyProtection="1">
      <alignment vertical="center" wrapText="1"/>
    </xf>
    <xf numFmtId="0" fontId="8" fillId="2" borderId="0" xfId="0" applyFont="1" applyFill="1" applyAlignment="1">
      <alignment vertical="center" wrapText="1"/>
    </xf>
    <xf numFmtId="0" fontId="7" fillId="2" borderId="0" xfId="0" applyFont="1" applyFill="1" applyAlignment="1" applyProtection="1">
      <alignment horizontal="center" vertical="center" wrapText="1"/>
      <protection locked="0"/>
    </xf>
    <xf numFmtId="0" fontId="2" fillId="2" borderId="9" xfId="0" applyFont="1" applyFill="1" applyBorder="1" applyAlignment="1" applyProtection="1">
      <alignment vertical="center" wrapText="1"/>
    </xf>
    <xf numFmtId="0" fontId="2" fillId="17" borderId="1" xfId="0"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xf>
    <xf numFmtId="0" fontId="3" fillId="12" borderId="1" xfId="0" applyFont="1" applyFill="1" applyBorder="1" applyAlignment="1" applyProtection="1">
      <alignment horizontal="center" vertical="center" wrapText="1"/>
    </xf>
    <xf numFmtId="0" fontId="3" fillId="10" borderId="1" xfId="0" applyFont="1" applyFill="1" applyBorder="1" applyAlignment="1" applyProtection="1">
      <alignment horizontal="center" vertical="center" wrapText="1"/>
    </xf>
    <xf numFmtId="0" fontId="0" fillId="2" borderId="0" xfId="0" applyFill="1" applyBorder="1" applyAlignment="1" applyProtection="1"/>
    <xf numFmtId="2" fontId="12" fillId="20" borderId="1" xfId="0" applyNumberFormat="1" applyFont="1" applyFill="1" applyBorder="1" applyAlignment="1" applyProtection="1">
      <alignment horizontal="center" vertical="center" wrapText="1"/>
    </xf>
    <xf numFmtId="2" fontId="15" fillId="20" borderId="1" xfId="0" applyNumberFormat="1" applyFont="1" applyFill="1" applyBorder="1" applyAlignment="1" applyProtection="1">
      <alignment horizontal="center" vertical="center" wrapText="1"/>
    </xf>
    <xf numFmtId="0" fontId="3" fillId="2" borderId="0" xfId="0" applyFont="1" applyFill="1" applyAlignment="1" applyProtection="1"/>
    <xf numFmtId="0" fontId="0" fillId="2" borderId="0" xfId="0" applyFill="1" applyBorder="1" applyProtection="1"/>
    <xf numFmtId="0" fontId="8" fillId="2" borderId="0" xfId="0" applyFont="1" applyFill="1" applyAlignment="1">
      <alignment horizontal="left" vertical="center" wrapText="1"/>
    </xf>
    <xf numFmtId="0" fontId="5" fillId="2" borderId="0" xfId="0" applyFont="1" applyFill="1" applyAlignment="1">
      <alignment vertical="center" wrapText="1"/>
    </xf>
    <xf numFmtId="0" fontId="0" fillId="2" borderId="0" xfId="0" applyFill="1" applyAlignment="1">
      <alignment horizontal="left" vertical="center" wrapText="1"/>
    </xf>
    <xf numFmtId="0" fontId="10" fillId="2" borderId="0" xfId="0" applyFont="1" applyFill="1" applyAlignment="1">
      <alignment vertical="center" wrapText="1"/>
    </xf>
    <xf numFmtId="0" fontId="10" fillId="2" borderId="0" xfId="0" applyFont="1" applyFill="1" applyAlignment="1">
      <alignment vertical="center"/>
    </xf>
    <xf numFmtId="0" fontId="17" fillId="2" borderId="0" xfId="0" applyFont="1" applyFill="1" applyAlignment="1">
      <alignment horizontal="right" vertical="center" wrapText="1"/>
    </xf>
    <xf numFmtId="0" fontId="10" fillId="2" borderId="0" xfId="0" applyFont="1" applyFill="1" applyAlignment="1">
      <alignment horizontal="center" vertical="center"/>
    </xf>
    <xf numFmtId="0" fontId="0" fillId="2" borderId="0" xfId="0" applyFill="1" applyBorder="1" applyAlignment="1">
      <alignment vertical="center" wrapText="1"/>
    </xf>
    <xf numFmtId="0" fontId="0" fillId="2" borderId="6" xfId="0" applyFill="1" applyBorder="1" applyAlignment="1">
      <alignment horizontal="center" vertical="center" wrapText="1"/>
    </xf>
    <xf numFmtId="0" fontId="20" fillId="2" borderId="0" xfId="0" applyFont="1" applyFill="1" applyAlignment="1">
      <alignment vertical="center"/>
    </xf>
    <xf numFmtId="0" fontId="23" fillId="2" borderId="0" xfId="0" applyFont="1" applyFill="1" applyAlignment="1">
      <alignment horizontal="center" vertical="center"/>
    </xf>
    <xf numFmtId="0" fontId="24" fillId="2" borderId="0" xfId="0" applyFont="1" applyFill="1" applyAlignment="1">
      <alignment horizontal="center" vertical="center"/>
    </xf>
    <xf numFmtId="0" fontId="10" fillId="2" borderId="0" xfId="0" applyFont="1" applyFill="1" applyBorder="1" applyAlignment="1">
      <alignment vertical="center" wrapText="1"/>
    </xf>
    <xf numFmtId="165" fontId="0" fillId="2" borderId="0" xfId="0" applyNumberFormat="1" applyFill="1" applyAlignment="1">
      <alignment horizontal="center" vertical="center" wrapText="1"/>
    </xf>
    <xf numFmtId="0" fontId="10" fillId="2" borderId="0" xfId="0" applyFont="1" applyFill="1" applyAlignment="1">
      <alignment horizontal="left" vertical="center"/>
    </xf>
    <xf numFmtId="0" fontId="10"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8" fillId="2" borderId="0" xfId="0" applyFont="1" applyFill="1" applyBorder="1" applyAlignment="1">
      <alignment vertical="center" wrapText="1"/>
    </xf>
    <xf numFmtId="0" fontId="19" fillId="19" borderId="15" xfId="0" applyFont="1" applyFill="1" applyBorder="1" applyAlignment="1">
      <alignment vertical="center" wrapText="1"/>
    </xf>
    <xf numFmtId="0" fontId="19" fillId="19" borderId="18" xfId="0" applyFont="1" applyFill="1" applyBorder="1" applyAlignment="1">
      <alignment vertical="center" wrapText="1"/>
    </xf>
    <xf numFmtId="0" fontId="32" fillId="23" borderId="1" xfId="0" applyFont="1" applyFill="1" applyBorder="1" applyAlignment="1">
      <alignment horizontal="center"/>
    </xf>
    <xf numFmtId="0" fontId="32" fillId="2" borderId="0" xfId="0" applyFont="1" applyFill="1" applyBorder="1" applyAlignment="1">
      <alignment horizontal="center"/>
    </xf>
    <xf numFmtId="0" fontId="33" fillId="2" borderId="0" xfId="0" applyFont="1" applyFill="1" applyBorder="1" applyAlignment="1">
      <alignment horizontal="center"/>
    </xf>
    <xf numFmtId="0" fontId="2" fillId="17" borderId="3" xfId="0" applyFont="1" applyFill="1" applyBorder="1" applyAlignment="1" applyProtection="1">
      <alignment vertical="center" wrapText="1"/>
    </xf>
    <xf numFmtId="0" fontId="3" fillId="5" borderId="20" xfId="0" applyFont="1" applyFill="1" applyBorder="1" applyAlignment="1" applyProtection="1">
      <alignment horizontal="center" vertical="center" wrapText="1"/>
    </xf>
    <xf numFmtId="0" fontId="3" fillId="5" borderId="21" xfId="0" applyFont="1" applyFill="1" applyBorder="1" applyAlignment="1" applyProtection="1">
      <alignment horizontal="center" vertical="center" wrapText="1"/>
    </xf>
    <xf numFmtId="2" fontId="4" fillId="6" borderId="20" xfId="0" applyNumberFormat="1" applyFont="1" applyFill="1" applyBorder="1" applyAlignment="1" applyProtection="1">
      <alignment horizontal="center" vertical="center" wrapText="1"/>
    </xf>
    <xf numFmtId="2" fontId="4" fillId="6" borderId="22"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wrapText="1"/>
    </xf>
    <xf numFmtId="0" fontId="2" fillId="17" borderId="20" xfId="0" applyFont="1" applyFill="1" applyBorder="1" applyAlignment="1" applyProtection="1">
      <alignment horizontal="center" vertical="center" wrapText="1"/>
    </xf>
    <xf numFmtId="0" fontId="2" fillId="17" borderId="21" xfId="0" applyFont="1" applyFill="1" applyBorder="1" applyAlignment="1" applyProtection="1">
      <alignment horizontal="center" vertical="center" wrapText="1"/>
    </xf>
    <xf numFmtId="2" fontId="2" fillId="18" borderId="20" xfId="0" applyNumberFormat="1" applyFont="1" applyFill="1" applyBorder="1" applyAlignment="1" applyProtection="1">
      <alignment horizontal="center" vertical="center" wrapText="1"/>
    </xf>
    <xf numFmtId="2" fontId="2" fillId="18" borderId="22" xfId="0" applyNumberFormat="1" applyFont="1" applyFill="1" applyBorder="1" applyAlignment="1" applyProtection="1">
      <alignment horizontal="center" vertical="center" wrapText="1"/>
    </xf>
    <xf numFmtId="2" fontId="4" fillId="6" borderId="21" xfId="0" applyNumberFormat="1" applyFont="1" applyFill="1" applyBorder="1" applyAlignment="1" applyProtection="1">
      <alignment horizontal="center" vertical="center" wrapText="1"/>
    </xf>
    <xf numFmtId="0" fontId="3" fillId="10" borderId="20" xfId="0" applyFont="1" applyFill="1" applyBorder="1" applyAlignment="1" applyProtection="1">
      <alignment horizontal="center" vertical="center" wrapText="1"/>
    </xf>
    <xf numFmtId="0" fontId="3" fillId="10" borderId="21" xfId="0" applyFont="1" applyFill="1" applyBorder="1" applyAlignment="1" applyProtection="1">
      <alignment horizontal="center" vertical="center" wrapText="1"/>
    </xf>
    <xf numFmtId="2" fontId="12" fillId="20" borderId="20" xfId="0" applyNumberFormat="1" applyFont="1" applyFill="1" applyBorder="1" applyAlignment="1" applyProtection="1">
      <alignment horizontal="center" vertical="center" wrapText="1"/>
    </xf>
    <xf numFmtId="2" fontId="12" fillId="20" borderId="21" xfId="0" applyNumberFormat="1" applyFont="1" applyFill="1" applyBorder="1" applyAlignment="1" applyProtection="1">
      <alignment horizontal="center" vertical="center" wrapText="1"/>
    </xf>
    <xf numFmtId="2" fontId="4" fillId="11" borderId="20" xfId="0" applyNumberFormat="1" applyFont="1" applyFill="1" applyBorder="1" applyAlignment="1" applyProtection="1">
      <alignment horizontal="center" vertical="center" wrapText="1"/>
    </xf>
    <xf numFmtId="2" fontId="4" fillId="11" borderId="21" xfId="0" applyNumberFormat="1" applyFont="1" applyFill="1" applyBorder="1" applyAlignment="1" applyProtection="1">
      <alignment horizontal="center" vertical="center" wrapText="1"/>
    </xf>
    <xf numFmtId="0" fontId="3" fillId="12" borderId="20" xfId="0" applyFont="1" applyFill="1" applyBorder="1" applyAlignment="1" applyProtection="1">
      <alignment horizontal="center" vertical="center" wrapText="1"/>
    </xf>
    <xf numFmtId="0" fontId="3" fillId="12" borderId="21" xfId="0" applyFont="1" applyFill="1" applyBorder="1" applyAlignment="1" applyProtection="1">
      <alignment horizontal="center" vertical="center" wrapText="1"/>
    </xf>
    <xf numFmtId="2" fontId="4" fillId="13" borderId="20" xfId="0" applyNumberFormat="1" applyFont="1" applyFill="1" applyBorder="1" applyAlignment="1" applyProtection="1">
      <alignment horizontal="center" vertical="center" wrapText="1"/>
    </xf>
    <xf numFmtId="2" fontId="4" fillId="13" borderId="21" xfId="0" applyNumberFormat="1" applyFont="1" applyFill="1" applyBorder="1" applyAlignment="1" applyProtection="1">
      <alignment horizontal="center" vertical="center" wrapText="1"/>
    </xf>
    <xf numFmtId="2" fontId="3" fillId="10" borderId="21" xfId="0" applyNumberFormat="1" applyFont="1" applyFill="1" applyBorder="1" applyAlignment="1" applyProtection="1">
      <alignment horizontal="center" vertical="center" wrapText="1"/>
    </xf>
    <xf numFmtId="0" fontId="2" fillId="14" borderId="26" xfId="0" applyFont="1" applyFill="1" applyBorder="1" applyAlignment="1" applyProtection="1">
      <alignment horizontal="center" vertical="center" wrapText="1"/>
    </xf>
    <xf numFmtId="0" fontId="2" fillId="14" borderId="27" xfId="0" applyFont="1" applyFill="1" applyBorder="1" applyAlignment="1" applyProtection="1">
      <alignment horizontal="center" vertical="center" wrapText="1"/>
    </xf>
    <xf numFmtId="0" fontId="2" fillId="15" borderId="28" xfId="0" applyFont="1" applyFill="1" applyBorder="1" applyAlignment="1" applyProtection="1">
      <alignment horizontal="left" vertical="center" wrapText="1"/>
    </xf>
    <xf numFmtId="0" fontId="2" fillId="19" borderId="1" xfId="0" applyFont="1" applyFill="1" applyBorder="1" applyAlignment="1" applyProtection="1">
      <alignment horizontal="center" vertical="center" wrapText="1"/>
    </xf>
    <xf numFmtId="2" fontId="12" fillId="6" borderId="20" xfId="0" applyNumberFormat="1" applyFont="1" applyFill="1" applyBorder="1" applyAlignment="1" applyProtection="1">
      <alignment horizontal="center" vertical="center" wrapText="1"/>
    </xf>
    <xf numFmtId="2" fontId="12" fillId="6" borderId="1" xfId="0" applyNumberFormat="1" applyFont="1" applyFill="1" applyBorder="1" applyAlignment="1" applyProtection="1">
      <alignment horizontal="center" vertical="center" wrapText="1"/>
    </xf>
    <xf numFmtId="2" fontId="3" fillId="5" borderId="2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2" fontId="3" fillId="5" borderId="1" xfId="0" applyNumberFormat="1" applyFont="1" applyFill="1" applyBorder="1" applyAlignment="1" applyProtection="1">
      <alignment horizontal="center" vertical="center" wrapText="1"/>
    </xf>
    <xf numFmtId="0" fontId="0" fillId="2" borderId="20" xfId="0" applyFont="1" applyFill="1" applyBorder="1" applyAlignment="1" applyProtection="1">
      <alignment horizontal="center" vertical="center" wrapText="1"/>
      <protection locked="0"/>
    </xf>
    <xf numFmtId="0" fontId="0" fillId="2" borderId="1" xfId="0" applyFont="1" applyFill="1" applyBorder="1" applyAlignment="1" applyProtection="1">
      <alignment horizontal="center" vertical="center" wrapText="1"/>
      <protection locked="0"/>
    </xf>
    <xf numFmtId="167" fontId="3" fillId="5" borderId="1" xfId="0" applyNumberFormat="1" applyFont="1" applyFill="1" applyBorder="1" applyAlignment="1" applyProtection="1">
      <alignment horizontal="center" vertical="center" wrapText="1"/>
    </xf>
    <xf numFmtId="167" fontId="0" fillId="2" borderId="1" xfId="0" applyNumberFormat="1" applyFont="1" applyFill="1" applyBorder="1" applyAlignment="1" applyProtection="1">
      <alignment horizontal="center" vertical="center" wrapText="1"/>
      <protection locked="0"/>
    </xf>
    <xf numFmtId="167" fontId="2" fillId="7" borderId="1" xfId="0" applyNumberFormat="1" applyFont="1" applyFill="1" applyBorder="1" applyAlignment="1" applyProtection="1">
      <alignment horizontal="center" vertical="center" wrapText="1"/>
    </xf>
    <xf numFmtId="167" fontId="3" fillId="10" borderId="1" xfId="0" applyNumberFormat="1" applyFont="1" applyFill="1" applyBorder="1" applyAlignment="1" applyProtection="1">
      <alignment horizontal="center" vertical="center" wrapText="1"/>
    </xf>
    <xf numFmtId="164" fontId="12" fillId="20" borderId="1" xfId="0" applyNumberFormat="1" applyFont="1" applyFill="1" applyBorder="1" applyAlignment="1" applyProtection="1">
      <alignment horizontal="center" vertical="center" wrapText="1"/>
    </xf>
    <xf numFmtId="164" fontId="4" fillId="13" borderId="20" xfId="0" applyNumberFormat="1" applyFont="1" applyFill="1" applyBorder="1" applyAlignment="1" applyProtection="1">
      <alignment horizontal="center" vertical="center" wrapText="1"/>
    </xf>
    <xf numFmtId="164" fontId="4" fillId="11" borderId="20" xfId="0" applyNumberFormat="1"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protection locked="0"/>
    </xf>
    <xf numFmtId="167" fontId="0" fillId="2" borderId="4" xfId="0" applyNumberFormat="1" applyFont="1" applyFill="1" applyBorder="1" applyAlignment="1" applyProtection="1">
      <alignment horizontal="center" vertical="center" wrapText="1"/>
      <protection locked="0"/>
    </xf>
    <xf numFmtId="2" fontId="12" fillId="20" borderId="1" xfId="0" quotePrefix="1" applyNumberFormat="1" applyFont="1" applyFill="1" applyBorder="1" applyAlignment="1" applyProtection="1">
      <alignment horizontal="center" vertical="center" wrapText="1"/>
    </xf>
    <xf numFmtId="2" fontId="12" fillId="20" borderId="21" xfId="0" quotePrefix="1" applyNumberFormat="1" applyFont="1" applyFill="1" applyBorder="1" applyAlignment="1" applyProtection="1">
      <alignment horizontal="center" vertical="center" wrapText="1"/>
    </xf>
    <xf numFmtId="0" fontId="33" fillId="2" borderId="1" xfId="0" applyFont="1" applyFill="1" applyBorder="1" applyAlignment="1" applyProtection="1">
      <alignment horizontal="left" vertical="center" wrapText="1"/>
    </xf>
    <xf numFmtId="2" fontId="34" fillId="2" borderId="1" xfId="0" applyNumberFormat="1" applyFont="1" applyFill="1" applyBorder="1" applyAlignment="1" applyProtection="1">
      <alignment horizontal="center" vertical="center" wrapText="1"/>
    </xf>
    <xf numFmtId="2" fontId="0" fillId="2" borderId="21" xfId="0" applyNumberFormat="1" applyFont="1" applyFill="1" applyBorder="1" applyAlignment="1" applyProtection="1">
      <alignment horizontal="center" vertical="center" wrapText="1"/>
    </xf>
    <xf numFmtId="164" fontId="0" fillId="2" borderId="1" xfId="0" applyNumberFormat="1" applyFont="1" applyFill="1" applyBorder="1" applyAlignment="1" applyProtection="1">
      <alignment horizontal="center" vertical="center" wrapText="1"/>
      <protection locked="0"/>
    </xf>
    <xf numFmtId="164" fontId="4" fillId="6" borderId="1" xfId="0" applyNumberFormat="1" applyFont="1" applyFill="1" applyBorder="1" applyAlignment="1" applyProtection="1">
      <alignment horizontal="center" vertical="center" wrapText="1"/>
    </xf>
    <xf numFmtId="164" fontId="2" fillId="18" borderId="20" xfId="0" applyNumberFormat="1" applyFont="1" applyFill="1" applyBorder="1" applyAlignment="1" applyProtection="1">
      <alignment horizontal="center" vertical="center" wrapText="1"/>
    </xf>
    <xf numFmtId="164" fontId="4" fillId="6" borderId="20" xfId="0" applyNumberFormat="1" applyFont="1" applyFill="1" applyBorder="1" applyAlignment="1" applyProtection="1">
      <alignment horizontal="center" vertical="center" wrapText="1"/>
    </xf>
    <xf numFmtId="164" fontId="0" fillId="2" borderId="4" xfId="0" applyNumberFormat="1" applyFont="1" applyFill="1" applyBorder="1" applyAlignment="1" applyProtection="1">
      <alignment horizontal="center" vertical="center" wrapText="1"/>
      <protection locked="0"/>
    </xf>
    <xf numFmtId="164" fontId="3" fillId="24" borderId="1" xfId="0" applyNumberFormat="1" applyFont="1" applyFill="1" applyBorder="1" applyAlignment="1" applyProtection="1">
      <alignment horizontal="center" vertical="center" wrapText="1"/>
    </xf>
    <xf numFmtId="164" fontId="2" fillId="16" borderId="1" xfId="0" applyNumberFormat="1" applyFont="1" applyFill="1" applyBorder="1" applyAlignment="1" applyProtection="1">
      <alignment horizontal="center" vertical="center" wrapText="1"/>
    </xf>
    <xf numFmtId="164" fontId="12" fillId="20" borderId="20" xfId="0" applyNumberFormat="1" applyFont="1" applyFill="1" applyBorder="1" applyAlignment="1" applyProtection="1">
      <alignment horizontal="center" vertical="center" wrapText="1"/>
    </xf>
    <xf numFmtId="164" fontId="4" fillId="11" borderId="1" xfId="0" applyNumberFormat="1" applyFont="1" applyFill="1" applyBorder="1" applyAlignment="1" applyProtection="1">
      <alignment horizontal="center" vertical="center" wrapText="1"/>
    </xf>
    <xf numFmtId="164" fontId="12" fillId="6" borderId="1" xfId="0" applyNumberFormat="1" applyFont="1" applyFill="1" applyBorder="1" applyAlignment="1" applyProtection="1">
      <alignment horizontal="center" vertical="center" wrapText="1"/>
    </xf>
    <xf numFmtId="2" fontId="33" fillId="2" borderId="1" xfId="0" applyNumberFormat="1" applyFont="1" applyFill="1" applyBorder="1" applyAlignment="1" applyProtection="1">
      <alignment horizontal="center" vertical="center" wrapText="1"/>
    </xf>
    <xf numFmtId="2" fontId="0" fillId="2" borderId="4" xfId="0" applyNumberFormat="1" applyFont="1" applyFill="1" applyBorder="1" applyAlignment="1" applyProtection="1">
      <alignment horizontal="center" vertical="center" wrapText="1"/>
    </xf>
    <xf numFmtId="2" fontId="2" fillId="19" borderId="1" xfId="0" applyNumberFormat="1" applyFont="1" applyFill="1" applyBorder="1" applyAlignment="1" applyProtection="1">
      <alignment horizontal="center" vertical="center" wrapText="1"/>
    </xf>
    <xf numFmtId="2" fontId="3" fillId="24" borderId="1" xfId="0" applyNumberFormat="1" applyFont="1" applyFill="1" applyBorder="1" applyAlignment="1" applyProtection="1">
      <alignment horizontal="center" vertical="center" wrapText="1"/>
    </xf>
    <xf numFmtId="3" fontId="12" fillId="20" borderId="20" xfId="0" applyNumberFormat="1" applyFont="1" applyFill="1" applyBorder="1" applyAlignment="1" applyProtection="1">
      <alignment horizontal="center" vertical="center" wrapText="1"/>
    </xf>
    <xf numFmtId="3" fontId="4" fillId="11" borderId="20" xfId="0" applyNumberFormat="1" applyFont="1" applyFill="1" applyBorder="1" applyAlignment="1" applyProtection="1">
      <alignment horizontal="center" vertical="center" wrapText="1"/>
    </xf>
    <xf numFmtId="168" fontId="0" fillId="2" borderId="4" xfId="0" applyNumberFormat="1" applyFont="1" applyFill="1" applyBorder="1" applyAlignment="1" applyProtection="1">
      <alignment horizontal="center" vertical="center" wrapText="1"/>
      <protection locked="0"/>
    </xf>
    <xf numFmtId="168" fontId="0" fillId="2" borderId="1" xfId="0" applyNumberFormat="1" applyFon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10" fillId="2" borderId="0" xfId="0" applyFont="1" applyFill="1" applyAlignment="1">
      <alignment horizontal="left" vertical="center" wrapText="1"/>
    </xf>
    <xf numFmtId="0" fontId="0" fillId="2" borderId="0" xfId="0" applyFill="1" applyAlignment="1">
      <alignment horizontal="center" vertical="center" wrapText="1"/>
    </xf>
    <xf numFmtId="0" fontId="13" fillId="2" borderId="0" xfId="0" applyFont="1" applyFill="1" applyAlignment="1" applyProtection="1">
      <alignment horizontal="center"/>
    </xf>
    <xf numFmtId="0" fontId="32" fillId="22" borderId="1" xfId="0" applyFont="1" applyFill="1" applyBorder="1" applyAlignment="1">
      <alignment horizontal="center" wrapText="1"/>
    </xf>
    <xf numFmtId="0" fontId="32" fillId="22" borderId="1" xfId="0" applyFont="1" applyFill="1" applyBorder="1" applyAlignment="1">
      <alignment horizontal="center"/>
    </xf>
    <xf numFmtId="0" fontId="0" fillId="2" borderId="0" xfId="0" applyFill="1" applyBorder="1" applyAlignment="1" applyProtection="1">
      <alignment horizontal="center" vertical="center" wrapText="1"/>
    </xf>
    <xf numFmtId="0" fontId="2" fillId="7" borderId="5" xfId="0" applyFont="1" applyFill="1" applyBorder="1" applyAlignment="1" applyProtection="1">
      <alignment horizontal="center" vertical="center" wrapText="1"/>
    </xf>
    <xf numFmtId="0" fontId="3" fillId="24" borderId="1"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xf>
    <xf numFmtId="0" fontId="2" fillId="17" borderId="1" xfId="0" applyFont="1" applyFill="1" applyBorder="1" applyAlignment="1" applyProtection="1">
      <alignment horizontal="center" vertical="center" wrapText="1"/>
    </xf>
    <xf numFmtId="0" fontId="2" fillId="17" borderId="3"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3" fillId="2" borderId="0" xfId="0" applyFont="1" applyFill="1" applyAlignment="1" applyProtection="1">
      <alignment horizontal="left"/>
    </xf>
    <xf numFmtId="2" fontId="4" fillId="6" borderId="3" xfId="0" applyNumberFormat="1" applyFont="1" applyFill="1" applyBorder="1" applyAlignment="1" applyProtection="1">
      <alignment horizontal="center" vertical="center" wrapText="1"/>
    </xf>
    <xf numFmtId="2" fontId="4" fillId="6" borderId="30" xfId="0" applyNumberFormat="1" applyFont="1" applyFill="1" applyBorder="1" applyAlignment="1" applyProtection="1">
      <alignment horizontal="center" vertical="center" wrapText="1"/>
    </xf>
    <xf numFmtId="2" fontId="4" fillId="6" borderId="5" xfId="0" applyNumberFormat="1" applyFont="1" applyFill="1" applyBorder="1" applyAlignment="1" applyProtection="1">
      <alignment horizontal="center" vertical="center" wrapText="1"/>
    </xf>
    <xf numFmtId="2" fontId="4" fillId="6" borderId="31" xfId="0" applyNumberFormat="1" applyFont="1" applyFill="1" applyBorder="1" applyAlignment="1" applyProtection="1">
      <alignment horizontal="center" vertical="center" wrapText="1"/>
    </xf>
    <xf numFmtId="167" fontId="7" fillId="2" borderId="0" xfId="0" applyNumberFormat="1" applyFont="1" applyFill="1" applyAlignment="1" applyProtection="1">
      <alignment horizontal="center" vertical="top"/>
    </xf>
    <xf numFmtId="0" fontId="0" fillId="2" borderId="0" xfId="0" applyFill="1" applyBorder="1" applyAlignment="1" applyProtection="1">
      <alignment horizontal="center"/>
    </xf>
    <xf numFmtId="167" fontId="0" fillId="2" borderId="0" xfId="0" applyNumberFormat="1" applyFill="1" applyBorder="1" applyAlignment="1" applyProtection="1">
      <alignment horizontal="left"/>
    </xf>
    <xf numFmtId="167" fontId="0" fillId="2" borderId="0" xfId="0" applyNumberFormat="1" applyFill="1" applyProtection="1"/>
    <xf numFmtId="0" fontId="0" fillId="2" borderId="2" xfId="0" applyFont="1" applyFill="1" applyBorder="1" applyAlignment="1" applyProtection="1">
      <alignment horizontal="left" vertical="center" wrapText="1"/>
    </xf>
    <xf numFmtId="164" fontId="0" fillId="2" borderId="1" xfId="0" applyNumberFormat="1" applyFont="1" applyFill="1" applyBorder="1" applyAlignment="1" applyProtection="1">
      <alignment horizontal="center" vertical="center" wrapText="1"/>
    </xf>
    <xf numFmtId="0" fontId="0" fillId="2" borderId="3"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xf>
    <xf numFmtId="0" fontId="3" fillId="2" borderId="0" xfId="0" applyFont="1" applyFill="1" applyBorder="1" applyProtection="1"/>
    <xf numFmtId="167" fontId="3" fillId="2" borderId="0" xfId="0" applyNumberFormat="1" applyFont="1" applyFill="1" applyProtection="1"/>
    <xf numFmtId="167" fontId="3" fillId="2" borderId="0" xfId="0" applyNumberFormat="1" applyFont="1" applyFill="1" applyAlignment="1" applyProtection="1">
      <alignment horizontal="center" vertical="top"/>
    </xf>
    <xf numFmtId="0" fontId="3" fillId="3" borderId="0" xfId="0" applyFont="1" applyFill="1" applyAlignment="1" applyProtection="1">
      <alignment vertical="center" wrapText="1"/>
    </xf>
    <xf numFmtId="2" fontId="2" fillId="7" borderId="1" xfId="0" applyNumberFormat="1" applyFont="1" applyFill="1" applyBorder="1" applyAlignment="1" applyProtection="1">
      <alignment horizontal="center" vertical="center" wrapText="1"/>
    </xf>
    <xf numFmtId="164" fontId="2" fillId="19" borderId="1" xfId="0" applyNumberFormat="1" applyFont="1" applyFill="1" applyBorder="1" applyAlignment="1" applyProtection="1">
      <alignment horizontal="center" vertical="center" wrapText="1"/>
    </xf>
    <xf numFmtId="168" fontId="2" fillId="7" borderId="1" xfId="0" applyNumberFormat="1" applyFont="1" applyFill="1" applyBorder="1" applyAlignment="1" applyProtection="1">
      <alignment horizontal="center" vertical="center" wrapText="1"/>
    </xf>
    <xf numFmtId="0" fontId="0" fillId="2" borderId="0" xfId="0" applyFill="1" applyAlignment="1" applyProtection="1">
      <alignment horizontal="center"/>
    </xf>
    <xf numFmtId="0" fontId="5" fillId="2" borderId="0" xfId="0" applyFont="1" applyFill="1" applyAlignment="1" applyProtection="1"/>
    <xf numFmtId="0" fontId="13" fillId="2" borderId="0" xfId="0" applyFont="1" applyFill="1" applyAlignment="1" applyProtection="1">
      <alignment vertical="top" wrapText="1"/>
    </xf>
    <xf numFmtId="0" fontId="14" fillId="2" borderId="0" xfId="0" applyFont="1" applyFill="1" applyProtection="1"/>
    <xf numFmtId="0" fontId="13" fillId="2" borderId="0" xfId="0" applyFont="1" applyFill="1" applyAlignment="1" applyProtection="1">
      <alignment horizontal="left" vertical="top" wrapText="1"/>
    </xf>
    <xf numFmtId="0" fontId="8" fillId="2" borderId="0" xfId="0" applyFont="1" applyFill="1" applyAlignment="1" applyProtection="1">
      <alignment horizontal="center" vertical="top" wrapText="1"/>
    </xf>
    <xf numFmtId="0" fontId="8" fillId="2" borderId="0" xfId="0" applyFont="1" applyFill="1" applyAlignment="1" applyProtection="1">
      <alignment horizontal="left" vertical="center"/>
    </xf>
    <xf numFmtId="0" fontId="8" fillId="2" borderId="0" xfId="0" applyFont="1" applyFill="1" applyAlignment="1" applyProtection="1">
      <alignment horizontal="center" vertical="top"/>
    </xf>
    <xf numFmtId="0" fontId="8" fillId="2" borderId="0" xfId="0" applyFont="1" applyFill="1" applyAlignment="1" applyProtection="1">
      <alignment vertical="top"/>
    </xf>
    <xf numFmtId="0" fontId="8" fillId="2" borderId="0" xfId="0" applyFont="1" applyFill="1" applyAlignment="1" applyProtection="1">
      <alignment horizontal="left" vertical="top"/>
    </xf>
    <xf numFmtId="0" fontId="8" fillId="2" borderId="1" xfId="0" applyFont="1" applyFill="1" applyBorder="1" applyAlignment="1" applyProtection="1">
      <alignment horizontal="center" vertical="center"/>
    </xf>
    <xf numFmtId="49" fontId="8" fillId="2" borderId="1" xfId="0" applyNumberFormat="1" applyFont="1" applyFill="1" applyBorder="1" applyAlignment="1" applyProtection="1">
      <alignment horizontal="center" vertical="center"/>
    </xf>
    <xf numFmtId="0" fontId="8" fillId="2" borderId="0" xfId="0" applyFont="1" applyFill="1" applyAlignment="1" applyProtection="1">
      <alignment vertical="top" wrapText="1"/>
    </xf>
    <xf numFmtId="164" fontId="8" fillId="2" borderId="0" xfId="0" applyNumberFormat="1" applyFont="1" applyFill="1" applyAlignment="1" applyProtection="1">
      <alignment vertical="top" wrapText="1"/>
    </xf>
    <xf numFmtId="0" fontId="16" fillId="0" borderId="0" xfId="0" applyFont="1" applyAlignment="1" applyProtection="1">
      <alignment horizontal="center"/>
    </xf>
    <xf numFmtId="0" fontId="33" fillId="2" borderId="0" xfId="0" applyFont="1" applyFill="1" applyAlignment="1" applyProtection="1">
      <alignment vertical="center" wrapText="1"/>
    </xf>
    <xf numFmtId="0" fontId="0" fillId="3" borderId="0" xfId="0" applyFont="1" applyFill="1" applyAlignment="1" applyProtection="1">
      <alignment vertical="center" wrapText="1"/>
    </xf>
    <xf numFmtId="2" fontId="4" fillId="9" borderId="1" xfId="0" applyNumberFormat="1" applyFont="1" applyFill="1" applyBorder="1" applyAlignment="1" applyProtection="1">
      <alignment horizontal="center" vertical="center" wrapText="1"/>
    </xf>
    <xf numFmtId="0" fontId="2" fillId="14" borderId="1" xfId="0" applyFont="1" applyFill="1" applyBorder="1" applyAlignment="1" applyProtection="1">
      <alignment horizontal="center" vertical="center" wrapText="1"/>
    </xf>
    <xf numFmtId="0" fontId="2" fillId="15" borderId="1" xfId="0" applyFont="1" applyFill="1" applyBorder="1" applyAlignment="1" applyProtection="1">
      <alignment horizontal="left" vertical="center" wrapText="1"/>
    </xf>
    <xf numFmtId="164" fontId="34" fillId="2" borderId="1" xfId="0" applyNumberFormat="1" applyFont="1" applyFill="1" applyBorder="1" applyAlignment="1" applyProtection="1">
      <alignment horizontal="center" vertical="center" wrapText="1"/>
    </xf>
    <xf numFmtId="164" fontId="4" fillId="13" borderId="1" xfId="0" applyNumberFormat="1" applyFont="1" applyFill="1" applyBorder="1" applyAlignment="1" applyProtection="1">
      <alignment horizontal="center" vertical="center" wrapText="1"/>
    </xf>
    <xf numFmtId="164" fontId="11" fillId="2" borderId="1" xfId="0" applyNumberFormat="1" applyFont="1" applyFill="1" applyBorder="1" applyAlignment="1" applyProtection="1">
      <alignment horizontal="center" vertical="center" wrapText="1"/>
    </xf>
    <xf numFmtId="164" fontId="3" fillId="5" borderId="1" xfId="0" applyNumberFormat="1" applyFont="1" applyFill="1" applyBorder="1" applyAlignment="1" applyProtection="1">
      <alignment horizontal="center" vertical="center" wrapText="1"/>
    </xf>
    <xf numFmtId="164" fontId="2" fillId="17" borderId="1" xfId="0" applyNumberFormat="1" applyFont="1" applyFill="1" applyBorder="1" applyAlignment="1" applyProtection="1">
      <alignment horizontal="center" vertical="center" wrapText="1"/>
    </xf>
    <xf numFmtId="164" fontId="33" fillId="2" borderId="1" xfId="0" applyNumberFormat="1" applyFont="1" applyFill="1" applyBorder="1" applyAlignment="1" applyProtection="1">
      <alignment horizontal="center" vertical="center" wrapText="1"/>
    </xf>
    <xf numFmtId="164" fontId="3" fillId="8" borderId="1" xfId="0" applyNumberFormat="1" applyFont="1" applyFill="1" applyBorder="1" applyAlignment="1" applyProtection="1">
      <alignment horizontal="center" vertical="center" wrapText="1"/>
    </xf>
    <xf numFmtId="164" fontId="2" fillId="7" borderId="1" xfId="0" applyNumberFormat="1" applyFont="1" applyFill="1" applyBorder="1" applyAlignment="1" applyProtection="1">
      <alignment horizontal="center" vertical="center" wrapText="1"/>
    </xf>
    <xf numFmtId="164" fontId="15" fillId="20" borderId="1" xfId="0" applyNumberFormat="1" applyFont="1" applyFill="1" applyBorder="1" applyAlignment="1" applyProtection="1">
      <alignment horizontal="center" vertical="center" wrapText="1"/>
    </xf>
    <xf numFmtId="2" fontId="3" fillId="8" borderId="1" xfId="0" applyNumberFormat="1" applyFont="1" applyFill="1" applyBorder="1" applyAlignment="1" applyProtection="1">
      <alignment horizontal="center" vertical="center" wrapText="1"/>
    </xf>
    <xf numFmtId="2" fontId="3" fillId="22" borderId="1" xfId="0" applyNumberFormat="1" applyFont="1" applyFill="1" applyBorder="1" applyAlignment="1" applyProtection="1">
      <alignment horizontal="center" vertical="center" wrapText="1"/>
    </xf>
    <xf numFmtId="164" fontId="3" fillId="22" borderId="1" xfId="0" applyNumberFormat="1" applyFont="1" applyFill="1" applyBorder="1" applyAlignment="1" applyProtection="1">
      <alignment horizontal="center" vertical="center" wrapText="1"/>
    </xf>
    <xf numFmtId="0" fontId="3" fillId="22" borderId="1" xfId="0" applyFont="1" applyFill="1" applyBorder="1" applyAlignment="1" applyProtection="1">
      <alignment horizontal="center" vertical="center" wrapText="1"/>
    </xf>
    <xf numFmtId="0" fontId="3" fillId="2" borderId="0" xfId="0" applyFont="1" applyFill="1" applyAlignment="1" applyProtection="1">
      <alignment horizontal="center"/>
    </xf>
    <xf numFmtId="2" fontId="3" fillId="7" borderId="1" xfId="0" applyNumberFormat="1" applyFont="1" applyFill="1" applyBorder="1" applyAlignment="1" applyProtection="1">
      <alignment horizontal="center" vertical="center" wrapText="1"/>
    </xf>
    <xf numFmtId="164" fontId="3" fillId="7" borderId="1" xfId="0" applyNumberFormat="1" applyFont="1" applyFill="1" applyBorder="1" applyAlignment="1" applyProtection="1">
      <alignment horizontal="center" vertical="center" wrapText="1"/>
    </xf>
    <xf numFmtId="0" fontId="26" fillId="2" borderId="0" xfId="0" applyFont="1" applyFill="1" applyAlignment="1" applyProtection="1">
      <alignment horizontal="left" vertical="top"/>
    </xf>
    <xf numFmtId="0" fontId="35" fillId="2" borderId="0" xfId="0" applyFont="1" applyFill="1" applyAlignment="1" applyProtection="1">
      <alignment horizontal="left" vertical="top"/>
    </xf>
    <xf numFmtId="0" fontId="32" fillId="23" borderId="1" xfId="0" applyFont="1" applyFill="1" applyBorder="1" applyAlignment="1" applyProtection="1">
      <alignment horizontal="center"/>
      <protection locked="0"/>
    </xf>
    <xf numFmtId="0" fontId="33" fillId="2" borderId="1" xfId="0" applyFont="1" applyFill="1" applyBorder="1" applyAlignment="1" applyProtection="1">
      <alignment horizontal="center"/>
      <protection locked="0"/>
    </xf>
    <xf numFmtId="0" fontId="32" fillId="2" borderId="1" xfId="0" applyFont="1" applyFill="1" applyBorder="1" applyAlignment="1">
      <alignment horizontal="center"/>
    </xf>
    <xf numFmtId="0" fontId="32" fillId="2" borderId="1" xfId="0" applyFont="1" applyFill="1" applyBorder="1" applyAlignment="1">
      <alignment horizontal="center" wrapText="1"/>
    </xf>
    <xf numFmtId="165" fontId="0" fillId="2" borderId="1" xfId="0" applyNumberFormat="1" applyFont="1" applyFill="1" applyBorder="1" applyAlignment="1" applyProtection="1">
      <alignment horizontal="center" vertical="center" wrapText="1"/>
    </xf>
    <xf numFmtId="169" fontId="0" fillId="2" borderId="1" xfId="0" applyNumberFormat="1" applyFont="1" applyFill="1" applyBorder="1" applyAlignment="1" applyProtection="1">
      <alignment horizontal="center" vertical="center" wrapText="1"/>
    </xf>
    <xf numFmtId="0" fontId="19" fillId="15" borderId="28" xfId="0" applyFont="1" applyFill="1" applyBorder="1" applyAlignment="1" applyProtection="1">
      <alignment horizontal="right" vertical="center" wrapText="1"/>
    </xf>
    <xf numFmtId="2" fontId="19" fillId="15" borderId="28" xfId="0" applyNumberFormat="1" applyFont="1" applyFill="1" applyBorder="1" applyAlignment="1" applyProtection="1">
      <alignment horizontal="center" vertical="center" wrapText="1"/>
    </xf>
    <xf numFmtId="0" fontId="7" fillId="2" borderId="0" xfId="0" applyFont="1" applyFill="1" applyProtection="1"/>
    <xf numFmtId="0" fontId="2" fillId="25" borderId="1" xfId="0" applyFont="1" applyFill="1" applyBorder="1" applyAlignment="1" applyProtection="1">
      <alignment horizontal="center" vertical="center" wrapText="1"/>
    </xf>
    <xf numFmtId="0" fontId="10" fillId="2" borderId="0" xfId="0" applyFont="1" applyFill="1" applyProtection="1"/>
    <xf numFmtId="2" fontId="0" fillId="2" borderId="1" xfId="0" applyNumberFormat="1" applyFill="1" applyBorder="1" applyAlignment="1" applyProtection="1">
      <alignment horizontal="center"/>
    </xf>
    <xf numFmtId="2" fontId="19" fillId="25" borderId="1" xfId="0" applyNumberFormat="1" applyFont="1" applyFill="1" applyBorder="1" applyAlignment="1" applyProtection="1">
      <alignment horizontal="center"/>
    </xf>
    <xf numFmtId="2" fontId="0" fillId="2" borderId="0" xfId="0" applyNumberFormat="1" applyFill="1" applyAlignment="1" applyProtection="1">
      <alignment vertical="center" wrapText="1"/>
    </xf>
    <xf numFmtId="0" fontId="0" fillId="2" borderId="0" xfId="0"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wrapText="1"/>
    </xf>
    <xf numFmtId="0" fontId="35" fillId="2" borderId="0" xfId="0" applyFont="1" applyFill="1" applyAlignment="1" applyProtection="1">
      <alignment horizontal="left" vertical="top"/>
    </xf>
    <xf numFmtId="0" fontId="2" fillId="17" borderId="1" xfId="0"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xf>
    <xf numFmtId="0" fontId="7" fillId="2" borderId="0" xfId="0" applyFont="1" applyFill="1" applyAlignment="1" applyProtection="1">
      <alignment horizontal="center" vertical="top"/>
    </xf>
    <xf numFmtId="0" fontId="2" fillId="17" borderId="7" xfId="0" applyFont="1" applyFill="1" applyBorder="1" applyAlignment="1" applyProtection="1">
      <alignment horizontal="center" vertical="center" wrapText="1"/>
    </xf>
    <xf numFmtId="0" fontId="3" fillId="2" borderId="0" xfId="0" applyFont="1" applyFill="1" applyAlignment="1" applyProtection="1">
      <alignment horizontal="left"/>
    </xf>
    <xf numFmtId="0" fontId="2" fillId="17" borderId="7" xfId="0" applyFont="1" applyFill="1" applyBorder="1" applyAlignment="1" applyProtection="1">
      <alignment vertical="center" wrapText="1"/>
    </xf>
    <xf numFmtId="0" fontId="2" fillId="14" borderId="23" xfId="0" applyFont="1" applyFill="1" applyBorder="1" applyAlignment="1" applyProtection="1">
      <alignment horizontal="center" vertical="center" wrapText="1"/>
    </xf>
    <xf numFmtId="0" fontId="2" fillId="14" borderId="32" xfId="0" applyFont="1" applyFill="1" applyBorder="1" applyAlignment="1" applyProtection="1">
      <alignment horizontal="center" vertical="center" wrapText="1"/>
    </xf>
    <xf numFmtId="0" fontId="0" fillId="2" borderId="6" xfId="0" applyFont="1" applyFill="1" applyBorder="1" applyAlignment="1" applyProtection="1">
      <alignment horizontal="left" vertical="center" wrapText="1"/>
      <protection locked="0"/>
    </xf>
    <xf numFmtId="2" fontId="0" fillId="2" borderId="1" xfId="0" applyNumberFormat="1" applyFont="1" applyFill="1" applyBorder="1" applyAlignment="1" applyProtection="1">
      <alignment horizontal="center" vertical="center" wrapText="1"/>
      <protection locked="0"/>
    </xf>
    <xf numFmtId="0" fontId="0" fillId="2" borderId="2" xfId="0" applyFont="1" applyFill="1" applyBorder="1" applyAlignment="1" applyProtection="1">
      <alignment horizontal="left" vertical="center" wrapText="1"/>
      <protection locked="0"/>
    </xf>
    <xf numFmtId="0" fontId="0" fillId="2" borderId="3" xfId="0" applyFont="1" applyFill="1" applyBorder="1" applyAlignment="1" applyProtection="1">
      <alignment horizontal="left" vertical="center" wrapText="1"/>
      <protection locked="0"/>
    </xf>
    <xf numFmtId="0" fontId="2" fillId="15" borderId="33" xfId="0" applyFont="1" applyFill="1" applyBorder="1" applyAlignment="1" applyProtection="1">
      <alignment horizontal="left" vertical="center" wrapText="1"/>
      <protection locked="0"/>
    </xf>
    <xf numFmtId="164" fontId="8" fillId="2" borderId="0" xfId="0" applyNumberFormat="1" applyFont="1" applyFill="1" applyAlignment="1" applyProtection="1">
      <alignment horizontal="left" vertical="top" wrapText="1"/>
    </xf>
    <xf numFmtId="0" fontId="8" fillId="2" borderId="0" xfId="0" applyFont="1" applyFill="1" applyAlignment="1" applyProtection="1">
      <alignment horizontal="left" vertical="top" wrapText="1"/>
    </xf>
    <xf numFmtId="0" fontId="13" fillId="2" borderId="0" xfId="0" applyFont="1" applyFill="1" applyAlignment="1" applyProtection="1">
      <alignment horizontal="left" vertical="top" wrapText="1"/>
    </xf>
    <xf numFmtId="0" fontId="8" fillId="2" borderId="3" xfId="0" applyFont="1" applyFill="1" applyBorder="1" applyAlignment="1" applyProtection="1">
      <alignment horizontal="left" vertical="center" wrapText="1"/>
    </xf>
    <xf numFmtId="0" fontId="8" fillId="2" borderId="7" xfId="0" applyFont="1" applyFill="1" applyBorder="1" applyAlignment="1" applyProtection="1">
      <alignment horizontal="left" vertical="center" wrapText="1"/>
    </xf>
    <xf numFmtId="0" fontId="8" fillId="2" borderId="5" xfId="0" applyFont="1" applyFill="1" applyBorder="1" applyAlignment="1" applyProtection="1">
      <alignment horizontal="left" vertical="center" wrapText="1"/>
    </xf>
    <xf numFmtId="0" fontId="8" fillId="2" borderId="0" xfId="0" applyFont="1" applyFill="1" applyAlignment="1" applyProtection="1">
      <alignment horizontal="left" vertical="top"/>
    </xf>
    <xf numFmtId="0" fontId="13" fillId="2" borderId="3" xfId="0" applyFont="1" applyFill="1" applyBorder="1" applyAlignment="1" applyProtection="1">
      <alignment horizontal="center" vertical="center"/>
    </xf>
    <xf numFmtId="0" fontId="13" fillId="2" borderId="7" xfId="0" applyFont="1" applyFill="1" applyBorder="1" applyAlignment="1" applyProtection="1">
      <alignment horizontal="center" vertical="center"/>
    </xf>
    <xf numFmtId="0" fontId="13" fillId="2" borderId="5" xfId="0" applyFont="1" applyFill="1" applyBorder="1" applyAlignment="1" applyProtection="1">
      <alignment horizontal="center" vertical="center"/>
    </xf>
    <xf numFmtId="0" fontId="5" fillId="2" borderId="0" xfId="0" applyFont="1" applyFill="1" applyAlignment="1" applyProtection="1">
      <alignment horizontal="center" vertical="center" wrapText="1"/>
    </xf>
    <xf numFmtId="0" fontId="26" fillId="2" borderId="0" xfId="0" applyFont="1" applyFill="1" applyAlignment="1">
      <alignment horizontal="center" vertical="center" wrapText="1"/>
    </xf>
    <xf numFmtId="0" fontId="10" fillId="2" borderId="0" xfId="0" applyFont="1" applyFill="1" applyAlignment="1">
      <alignment horizontal="left" vertical="center" wrapText="1"/>
    </xf>
    <xf numFmtId="0" fontId="19" fillId="19" borderId="12" xfId="0" applyFont="1" applyFill="1" applyBorder="1" applyAlignment="1">
      <alignment horizontal="left" vertical="center" wrapText="1"/>
    </xf>
    <xf numFmtId="0" fontId="19" fillId="19" borderId="13" xfId="0" applyFont="1" applyFill="1" applyBorder="1" applyAlignment="1">
      <alignment horizontal="left" vertical="center" wrapText="1"/>
    </xf>
    <xf numFmtId="0" fontId="19" fillId="19" borderId="16" xfId="0" applyFont="1" applyFill="1" applyBorder="1" applyAlignment="1">
      <alignment horizontal="left" vertical="center"/>
    </xf>
    <xf numFmtId="0" fontId="30" fillId="2" borderId="13" xfId="0" applyFont="1" applyFill="1" applyBorder="1" applyAlignment="1">
      <alignment horizontal="left" vertical="center" wrapText="1"/>
    </xf>
    <xf numFmtId="0" fontId="30" fillId="2" borderId="14" xfId="0" applyFont="1" applyFill="1" applyBorder="1" applyAlignment="1">
      <alignment horizontal="left" vertical="center" wrapText="1"/>
    </xf>
    <xf numFmtId="0" fontId="29" fillId="2" borderId="16" xfId="1" applyFill="1" applyBorder="1" applyAlignment="1" applyProtection="1">
      <alignment horizontal="center" vertical="center" wrapText="1"/>
    </xf>
    <xf numFmtId="0" fontId="29" fillId="2" borderId="17" xfId="1" applyFill="1" applyBorder="1" applyAlignment="1" applyProtection="1">
      <alignment horizontal="center" vertical="center" wrapText="1"/>
    </xf>
    <xf numFmtId="0" fontId="19" fillId="19" borderId="0" xfId="0" applyFont="1" applyFill="1" applyBorder="1" applyAlignment="1">
      <alignment horizontal="left" vertical="center"/>
    </xf>
    <xf numFmtId="0" fontId="21" fillId="2" borderId="10" xfId="0" applyFont="1" applyFill="1" applyBorder="1" applyAlignment="1">
      <alignment horizontal="center" vertical="center"/>
    </xf>
    <xf numFmtId="0" fontId="21" fillId="2" borderId="11" xfId="0" applyFont="1" applyFill="1" applyBorder="1" applyAlignment="1">
      <alignment horizontal="center" vertical="center"/>
    </xf>
    <xf numFmtId="166" fontId="22" fillId="2" borderId="10" xfId="0" applyNumberFormat="1" applyFont="1" applyFill="1" applyBorder="1" applyAlignment="1">
      <alignment horizontal="center" vertical="center"/>
    </xf>
    <xf numFmtId="166" fontId="22" fillId="2" borderId="11" xfId="0" applyNumberFormat="1" applyFont="1" applyFill="1" applyBorder="1" applyAlignment="1">
      <alignment horizontal="center" vertical="center"/>
    </xf>
    <xf numFmtId="0" fontId="29" fillId="2" borderId="0" xfId="1" applyFill="1" applyBorder="1" applyAlignment="1" applyProtection="1">
      <alignment horizontal="center" vertical="center" wrapText="1"/>
    </xf>
    <xf numFmtId="0" fontId="29" fillId="2" borderId="19" xfId="1" applyFill="1" applyBorder="1" applyAlignment="1" applyProtection="1">
      <alignment horizontal="center" vertical="center" wrapText="1"/>
    </xf>
    <xf numFmtId="0" fontId="5" fillId="21" borderId="0" xfId="0" applyFont="1" applyFill="1" applyAlignment="1">
      <alignment horizontal="center" vertical="center" wrapText="1"/>
    </xf>
    <xf numFmtId="0" fontId="25" fillId="2" borderId="0" xfId="0" applyFont="1" applyFill="1" applyBorder="1" applyAlignment="1">
      <alignment horizontal="center" vertical="center" wrapText="1"/>
    </xf>
    <xf numFmtId="0" fontId="27" fillId="2" borderId="0" xfId="0" applyFont="1" applyFill="1" applyAlignment="1">
      <alignment horizontal="left" vertical="center" wrapText="1"/>
    </xf>
    <xf numFmtId="0" fontId="0" fillId="2" borderId="0" xfId="0" applyFill="1" applyAlignment="1">
      <alignment horizontal="center" vertical="center" wrapText="1"/>
    </xf>
    <xf numFmtId="0" fontId="32" fillId="22" borderId="3" xfId="0" applyFont="1" applyFill="1" applyBorder="1" applyAlignment="1">
      <alignment horizontal="center" vertical="center"/>
    </xf>
    <xf numFmtId="0" fontId="32" fillId="22" borderId="7" xfId="0" applyFont="1" applyFill="1" applyBorder="1" applyAlignment="1">
      <alignment horizontal="center" vertical="center"/>
    </xf>
    <xf numFmtId="0" fontId="32" fillId="22" borderId="5" xfId="0" applyFont="1" applyFill="1" applyBorder="1" applyAlignment="1">
      <alignment horizontal="center" vertical="center"/>
    </xf>
    <xf numFmtId="0" fontId="0" fillId="5" borderId="0" xfId="0" applyFont="1" applyFill="1" applyAlignment="1" applyProtection="1">
      <alignment horizontal="center"/>
    </xf>
    <xf numFmtId="0" fontId="29" fillId="5" borderId="0" xfId="1" applyFill="1" applyAlignment="1" applyProtection="1">
      <alignment horizontal="center"/>
    </xf>
    <xf numFmtId="0" fontId="13" fillId="2" borderId="0" xfId="0" applyFont="1" applyFill="1" applyAlignment="1" applyProtection="1">
      <alignment horizontal="center"/>
    </xf>
    <xf numFmtId="0" fontId="32" fillId="22" borderId="3" xfId="0" applyFont="1" applyFill="1" applyBorder="1" applyAlignment="1">
      <alignment horizontal="center" vertical="center" wrapText="1"/>
    </xf>
    <xf numFmtId="0" fontId="32" fillId="22" borderId="7" xfId="0" applyFont="1" applyFill="1" applyBorder="1" applyAlignment="1">
      <alignment horizontal="center" vertical="center" wrapText="1"/>
    </xf>
    <xf numFmtId="0" fontId="32" fillId="22" borderId="5" xfId="0" applyFont="1" applyFill="1" applyBorder="1" applyAlignment="1">
      <alignment horizontal="center" vertical="center" wrapText="1"/>
    </xf>
    <xf numFmtId="0" fontId="32" fillId="23" borderId="8" xfId="0" applyFont="1" applyFill="1" applyBorder="1" applyAlignment="1">
      <alignment horizontal="center" vertical="center"/>
    </xf>
    <xf numFmtId="0" fontId="32" fillId="23" borderId="4" xfId="0" applyFont="1" applyFill="1" applyBorder="1" applyAlignment="1">
      <alignment horizontal="center" vertical="center"/>
    </xf>
    <xf numFmtId="0" fontId="32" fillId="22" borderId="1" xfId="0" applyFont="1" applyFill="1" applyBorder="1" applyAlignment="1">
      <alignment horizontal="center" wrapText="1"/>
    </xf>
    <xf numFmtId="0" fontId="32" fillId="22" borderId="1" xfId="0" applyFont="1" applyFill="1" applyBorder="1" applyAlignment="1">
      <alignment horizontal="center"/>
    </xf>
    <xf numFmtId="0" fontId="0" fillId="5" borderId="0" xfId="0" applyFont="1" applyFill="1" applyAlignment="1" applyProtection="1">
      <alignment horizontal="left"/>
    </xf>
    <xf numFmtId="0" fontId="8" fillId="5" borderId="0" xfId="0" applyFont="1" applyFill="1" applyBorder="1" applyAlignment="1" applyProtection="1">
      <alignment horizontal="center" vertical="center" wrapText="1"/>
      <protection locked="0"/>
    </xf>
    <xf numFmtId="0" fontId="8" fillId="5" borderId="0" xfId="0" applyFont="1" applyFill="1" applyBorder="1" applyAlignment="1" applyProtection="1">
      <alignment horizontal="left" vertical="center" wrapText="1"/>
      <protection locked="0"/>
    </xf>
    <xf numFmtId="0" fontId="9" fillId="5" borderId="0" xfId="0" applyFont="1" applyFill="1" applyBorder="1" applyAlignment="1" applyProtection="1">
      <alignment horizontal="left" vertical="center" wrapText="1"/>
    </xf>
    <xf numFmtId="0" fontId="0" fillId="2" borderId="0" xfId="0" applyFill="1" applyBorder="1" applyAlignment="1" applyProtection="1">
      <alignment horizontal="center" vertical="center" wrapText="1"/>
    </xf>
    <xf numFmtId="0" fontId="7" fillId="5" borderId="0" xfId="0" applyFont="1" applyFill="1" applyBorder="1" applyAlignment="1" applyProtection="1">
      <alignment horizontal="left" vertical="center" wrapText="1"/>
    </xf>
    <xf numFmtId="0" fontId="7" fillId="5" borderId="0" xfId="0" applyFont="1" applyFill="1" applyBorder="1" applyAlignment="1" applyProtection="1">
      <alignment horizontal="left" vertical="center"/>
      <protection locked="0"/>
    </xf>
    <xf numFmtId="0" fontId="7" fillId="2" borderId="0" xfId="0" applyFont="1" applyFill="1" applyAlignment="1" applyProtection="1">
      <alignment horizontal="left" vertical="top"/>
    </xf>
    <xf numFmtId="0" fontId="3" fillId="5" borderId="1" xfId="0" applyFont="1" applyFill="1" applyBorder="1" applyAlignment="1" applyProtection="1">
      <alignment horizontal="center" vertical="center" wrapText="1"/>
    </xf>
    <xf numFmtId="0" fontId="2" fillId="17" borderId="1"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3" fillId="10" borderId="23" xfId="0" applyFont="1" applyFill="1" applyBorder="1" applyAlignment="1" applyProtection="1">
      <alignment horizontal="center" vertical="center" wrapText="1"/>
    </xf>
    <xf numFmtId="0" fontId="3" fillId="10" borderId="24" xfId="0" applyFont="1" applyFill="1" applyBorder="1" applyAlignment="1" applyProtection="1">
      <alignment horizontal="center" vertical="center" wrapText="1"/>
    </xf>
    <xf numFmtId="0" fontId="3" fillId="10" borderId="25" xfId="0" applyFont="1" applyFill="1" applyBorder="1" applyAlignment="1" applyProtection="1">
      <alignment horizontal="center" vertical="center" wrapText="1"/>
    </xf>
    <xf numFmtId="0" fontId="3" fillId="12" borderId="23" xfId="0" applyFont="1" applyFill="1" applyBorder="1" applyAlignment="1" applyProtection="1">
      <alignment horizontal="center" vertical="center" wrapText="1"/>
    </xf>
    <xf numFmtId="0" fontId="3" fillId="12" borderId="24" xfId="0" applyFont="1" applyFill="1" applyBorder="1" applyAlignment="1" applyProtection="1">
      <alignment horizontal="center" vertical="center" wrapText="1"/>
    </xf>
    <xf numFmtId="0" fontId="3" fillId="12" borderId="25" xfId="0" applyFont="1" applyFill="1" applyBorder="1" applyAlignment="1" applyProtection="1">
      <alignment horizontal="center" vertical="center" wrapText="1"/>
    </xf>
    <xf numFmtId="0" fontId="2" fillId="7" borderId="3" xfId="0" applyFont="1" applyFill="1" applyBorder="1" applyAlignment="1" applyProtection="1">
      <alignment horizontal="center" vertical="center" wrapText="1"/>
    </xf>
    <xf numFmtId="0" fontId="2" fillId="7" borderId="7" xfId="0" applyFont="1" applyFill="1" applyBorder="1" applyAlignment="1" applyProtection="1">
      <alignment horizontal="center" vertical="center" wrapText="1"/>
    </xf>
    <xf numFmtId="0" fontId="2" fillId="7" borderId="5" xfId="0" applyFont="1" applyFill="1" applyBorder="1" applyAlignment="1" applyProtection="1">
      <alignment horizontal="center" vertical="center" wrapText="1"/>
    </xf>
    <xf numFmtId="0" fontId="3" fillId="24" borderId="1" xfId="0" applyFont="1" applyFill="1" applyBorder="1" applyAlignment="1" applyProtection="1">
      <alignment horizontal="center" vertical="center" wrapText="1"/>
    </xf>
    <xf numFmtId="0" fontId="2" fillId="7" borderId="1" xfId="0" applyFont="1" applyFill="1" applyBorder="1" applyAlignment="1" applyProtection="1">
      <alignment horizontal="center" vertical="center" wrapText="1"/>
    </xf>
    <xf numFmtId="0" fontId="2" fillId="19" borderId="3" xfId="0" applyFont="1" applyFill="1" applyBorder="1" applyAlignment="1" applyProtection="1">
      <alignment horizontal="center" vertical="center" wrapText="1"/>
    </xf>
    <xf numFmtId="0" fontId="2" fillId="19" borderId="7" xfId="0" applyFont="1" applyFill="1" applyBorder="1" applyAlignment="1" applyProtection="1">
      <alignment horizontal="center" vertical="center" wrapText="1"/>
    </xf>
    <xf numFmtId="0" fontId="2" fillId="19" borderId="5" xfId="0" applyFont="1" applyFill="1" applyBorder="1" applyAlignment="1" applyProtection="1">
      <alignment horizontal="center" vertical="center" wrapText="1"/>
    </xf>
    <xf numFmtId="0" fontId="3" fillId="5" borderId="23" xfId="0" applyFont="1" applyFill="1" applyBorder="1" applyAlignment="1" applyProtection="1">
      <alignment horizontal="center" vertical="center" wrapText="1"/>
    </xf>
    <xf numFmtId="0" fontId="3" fillId="5" borderId="24" xfId="0" applyFont="1" applyFill="1" applyBorder="1" applyAlignment="1" applyProtection="1">
      <alignment horizontal="center" vertical="center" wrapText="1"/>
    </xf>
    <xf numFmtId="0" fontId="3" fillId="5" borderId="25" xfId="0" applyFont="1" applyFill="1" applyBorder="1" applyAlignment="1" applyProtection="1">
      <alignment horizontal="center" vertical="center" wrapText="1"/>
    </xf>
    <xf numFmtId="0" fontId="2" fillId="14" borderId="29" xfId="0" applyFont="1" applyFill="1" applyBorder="1" applyAlignment="1" applyProtection="1">
      <alignment horizontal="center" vertical="center" wrapText="1"/>
    </xf>
    <xf numFmtId="0" fontId="2" fillId="14" borderId="16" xfId="0" applyFont="1" applyFill="1" applyBorder="1" applyAlignment="1" applyProtection="1">
      <alignment horizontal="center" vertical="center" wrapText="1"/>
    </xf>
    <xf numFmtId="0" fontId="8" fillId="2" borderId="6" xfId="0" applyFont="1" applyFill="1" applyBorder="1" applyAlignment="1" applyProtection="1">
      <alignment horizontal="left"/>
    </xf>
    <xf numFmtId="0" fontId="8" fillId="2" borderId="7" xfId="0" applyFont="1" applyFill="1" applyBorder="1" applyAlignment="1" applyProtection="1">
      <alignment horizontal="left"/>
      <protection locked="0"/>
    </xf>
    <xf numFmtId="0" fontId="8" fillId="2" borderId="7" xfId="0" applyFont="1" applyFill="1" applyBorder="1" applyAlignment="1" applyProtection="1">
      <alignment horizontal="left"/>
    </xf>
    <xf numFmtId="0" fontId="19" fillId="26" borderId="3" xfId="0" applyFont="1" applyFill="1" applyBorder="1" applyAlignment="1" applyProtection="1">
      <alignment horizontal="center" vertical="center" wrapText="1"/>
    </xf>
    <xf numFmtId="0" fontId="19" fillId="26" borderId="5" xfId="0" applyFont="1" applyFill="1" applyBorder="1" applyAlignment="1" applyProtection="1">
      <alignment horizontal="center" vertical="center" wrapText="1"/>
    </xf>
    <xf numFmtId="0" fontId="2" fillId="15" borderId="3" xfId="0" applyFont="1" applyFill="1" applyBorder="1" applyAlignment="1" applyProtection="1">
      <alignment horizontal="center" vertical="center" wrapText="1"/>
    </xf>
    <xf numFmtId="0" fontId="2" fillId="15" borderId="5" xfId="0" applyFont="1" applyFill="1" applyBorder="1" applyAlignment="1" applyProtection="1">
      <alignment horizontal="center" vertical="center" wrapText="1"/>
    </xf>
    <xf numFmtId="0" fontId="2" fillId="16" borderId="1" xfId="0" applyFont="1" applyFill="1" applyBorder="1" applyAlignment="1" applyProtection="1">
      <alignment horizontal="center" vertical="center" wrapText="1"/>
    </xf>
    <xf numFmtId="0" fontId="3" fillId="10" borderId="3" xfId="0" applyFont="1" applyFill="1" applyBorder="1" applyAlignment="1" applyProtection="1">
      <alignment horizontal="center" vertical="center" wrapText="1"/>
    </xf>
    <xf numFmtId="0" fontId="3" fillId="10" borderId="7" xfId="0" applyFont="1" applyFill="1" applyBorder="1" applyAlignment="1" applyProtection="1">
      <alignment horizontal="center" vertical="center" wrapText="1"/>
    </xf>
    <xf numFmtId="0" fontId="3" fillId="10" borderId="5" xfId="0" applyFont="1" applyFill="1" applyBorder="1" applyAlignment="1" applyProtection="1">
      <alignment horizontal="center" vertical="center" wrapText="1"/>
    </xf>
    <xf numFmtId="0" fontId="35" fillId="2" borderId="0" xfId="0" applyFont="1" applyFill="1" applyAlignment="1" applyProtection="1">
      <alignment horizontal="left" vertical="top"/>
    </xf>
    <xf numFmtId="0" fontId="0" fillId="2" borderId="6" xfId="0" applyFill="1" applyBorder="1" applyAlignment="1" applyProtection="1">
      <alignment horizontal="left" vertical="center" wrapText="1"/>
    </xf>
    <xf numFmtId="0" fontId="0" fillId="2" borderId="7" xfId="0" applyFill="1" applyBorder="1" applyAlignment="1" applyProtection="1">
      <alignment horizontal="left" vertical="center" wrapText="1"/>
      <protection locked="0"/>
    </xf>
    <xf numFmtId="0" fontId="2" fillId="14" borderId="3" xfId="0" applyFont="1" applyFill="1" applyBorder="1" applyAlignment="1" applyProtection="1">
      <alignment horizontal="center" vertical="center" wrapText="1"/>
    </xf>
    <xf numFmtId="0" fontId="2" fillId="14" borderId="5" xfId="0" applyFont="1" applyFill="1" applyBorder="1" applyAlignment="1" applyProtection="1">
      <alignment horizontal="center" vertical="center" wrapText="1"/>
    </xf>
    <xf numFmtId="0" fontId="3" fillId="12" borderId="3" xfId="0" applyFont="1" applyFill="1" applyBorder="1" applyAlignment="1" applyProtection="1">
      <alignment horizontal="center" vertical="center" wrapText="1"/>
    </xf>
    <xf numFmtId="0" fontId="3" fillId="12" borderId="7" xfId="0" applyFont="1" applyFill="1" applyBorder="1" applyAlignment="1" applyProtection="1">
      <alignment horizontal="center" vertical="center" wrapText="1"/>
    </xf>
    <xf numFmtId="0" fontId="3" fillId="12" borderId="5" xfId="0" applyFont="1" applyFill="1" applyBorder="1" applyAlignment="1" applyProtection="1">
      <alignment horizontal="center" vertical="center" wrapText="1"/>
    </xf>
    <xf numFmtId="0" fontId="2" fillId="18" borderId="1" xfId="0" applyFont="1" applyFill="1" applyBorder="1" applyAlignment="1" applyProtection="1">
      <alignment horizontal="center" vertical="center" wrapText="1"/>
    </xf>
    <xf numFmtId="0" fontId="3" fillId="2" borderId="0" xfId="0" applyFont="1" applyFill="1" applyAlignment="1" applyProtection="1">
      <alignment horizontal="right" vertical="center" wrapText="1"/>
    </xf>
    <xf numFmtId="0" fontId="3" fillId="8" borderId="3" xfId="0" applyFont="1" applyFill="1" applyBorder="1" applyAlignment="1" applyProtection="1">
      <alignment horizontal="center" vertical="center" wrapText="1"/>
    </xf>
    <xf numFmtId="0" fontId="3" fillId="8" borderId="7" xfId="0" applyFont="1" applyFill="1" applyBorder="1" applyAlignment="1" applyProtection="1">
      <alignment horizontal="center" vertical="center" wrapText="1"/>
    </xf>
    <xf numFmtId="0" fontId="3" fillId="8" borderId="5" xfId="0" applyFont="1" applyFill="1" applyBorder="1" applyAlignment="1" applyProtection="1">
      <alignment horizontal="center" vertical="center" wrapText="1"/>
    </xf>
    <xf numFmtId="0" fontId="32" fillId="5" borderId="3" xfId="0" applyFont="1" applyFill="1" applyBorder="1" applyAlignment="1" applyProtection="1">
      <alignment horizontal="center" vertical="center" wrapText="1"/>
    </xf>
    <xf numFmtId="0" fontId="32" fillId="5" borderId="7" xfId="0" applyFont="1" applyFill="1" applyBorder="1" applyAlignment="1" applyProtection="1">
      <alignment horizontal="center" vertical="center" wrapText="1"/>
    </xf>
    <xf numFmtId="0" fontId="32" fillId="5" borderId="5" xfId="0" applyFont="1" applyFill="1" applyBorder="1" applyAlignment="1" applyProtection="1">
      <alignment horizontal="center" vertical="center" wrapText="1"/>
    </xf>
    <xf numFmtId="0" fontId="2" fillId="17" borderId="3" xfId="0" applyFont="1" applyFill="1" applyBorder="1" applyAlignment="1" applyProtection="1">
      <alignment horizontal="center" vertical="center" wrapText="1"/>
    </xf>
    <xf numFmtId="0" fontId="2" fillId="17" borderId="5"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17" borderId="7" xfId="0" applyFont="1" applyFill="1" applyBorder="1" applyAlignment="1" applyProtection="1">
      <alignment horizontal="center" vertical="center" wrapText="1"/>
    </xf>
    <xf numFmtId="0" fontId="0" fillId="2" borderId="7" xfId="0" applyFill="1" applyBorder="1" applyAlignment="1" applyProtection="1">
      <alignment horizontal="left"/>
      <protection locked="0"/>
    </xf>
    <xf numFmtId="0" fontId="3" fillId="2" borderId="0" xfId="0" applyFont="1" applyFill="1" applyAlignment="1" applyProtection="1">
      <alignment horizontal="left" vertical="center" wrapText="1"/>
    </xf>
    <xf numFmtId="0" fontId="3" fillId="2" borderId="0" xfId="0" applyFont="1" applyFill="1" applyAlignment="1" applyProtection="1">
      <alignment horizontal="left"/>
    </xf>
    <xf numFmtId="0" fontId="7" fillId="2" borderId="0" xfId="0" applyFont="1" applyFill="1" applyAlignment="1" applyProtection="1">
      <alignment horizontal="center" vertical="top"/>
    </xf>
    <xf numFmtId="0" fontId="2" fillId="2" borderId="0" xfId="0"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wrapText="1"/>
      <protection locked="0"/>
    </xf>
    <xf numFmtId="0" fontId="3" fillId="2" borderId="7" xfId="0" applyFont="1" applyFill="1" applyBorder="1" applyAlignment="1" applyProtection="1">
      <alignment horizontal="left" vertical="center" wrapText="1"/>
      <protection locked="0"/>
    </xf>
    <xf numFmtId="0" fontId="0" fillId="2" borderId="1" xfId="0"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xf>
    <xf numFmtId="14" fontId="8" fillId="2" borderId="7" xfId="0" applyNumberFormat="1" applyFont="1" applyFill="1" applyBorder="1" applyAlignment="1" applyProtection="1">
      <alignment horizontal="left"/>
      <protection locked="0"/>
    </xf>
  </cellXfs>
  <cellStyles count="2">
    <cellStyle name="Hipervínculo" xfId="1" builtinId="8"/>
    <cellStyle name="Normal" xfId="0" builtinId="0"/>
  </cellStyles>
  <dxfs count="0"/>
  <tableStyles count="0" defaultTableStyle="TableStyleMedium9" defaultPivotStyle="PivotStyleLight16"/>
  <colors>
    <mruColors>
      <color rgb="FF0000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'5-Edificio 1'!$C$53:$F$53</c:f>
              <c:strCache>
                <c:ptCount val="1"/>
                <c:pt idx="0">
                  <c:v>Diesel</c:v>
                </c:pt>
              </c:strCache>
            </c:strRef>
          </c:tx>
          <c:invertIfNegative val="0"/>
          <c:cat>
            <c:strRef>
              <c:f>'5-Edificio 1'!$A$53</c:f>
              <c:strCache>
                <c:ptCount val="1"/>
                <c:pt idx="0">
                  <c:v>Tipo de Combustible</c:v>
                </c:pt>
              </c:strCache>
            </c:strRef>
          </c:cat>
          <c:val>
            <c:numRef>
              <c:f>'5-Edificio 1'!$C$57</c:f>
              <c:numCache>
                <c:formatCode>0.00</c:formatCode>
                <c:ptCount val="1"/>
                <c:pt idx="0">
                  <c:v>11835.5</c:v>
                </c:pt>
              </c:numCache>
            </c:numRef>
          </c:val>
        </c:ser>
        <c:ser>
          <c:idx val="1"/>
          <c:order val="1"/>
          <c:tx>
            <c:strRef>
              <c:f>'5-Edificio 1'!$G$53:$K$53</c:f>
              <c:strCache>
                <c:ptCount val="1"/>
                <c:pt idx="0">
                  <c:v>Gasolina</c:v>
                </c:pt>
              </c:strCache>
            </c:strRef>
          </c:tx>
          <c:invertIfNegative val="0"/>
          <c:cat>
            <c:strRef>
              <c:f>'5-Edificio 1'!$A$53</c:f>
              <c:strCache>
                <c:ptCount val="1"/>
                <c:pt idx="0">
                  <c:v>Tipo de Combustible</c:v>
                </c:pt>
              </c:strCache>
            </c:strRef>
          </c:cat>
          <c:val>
            <c:numRef>
              <c:f>'5-Edificio 1'!$G$57</c:f>
              <c:numCache>
                <c:formatCode>0.00</c:formatCode>
                <c:ptCount val="1"/>
                <c:pt idx="0">
                  <c:v>1016.21</c:v>
                </c:pt>
              </c:numCache>
            </c:numRef>
          </c:val>
        </c:ser>
        <c:ser>
          <c:idx val="2"/>
          <c:order val="2"/>
          <c:tx>
            <c:strRef>
              <c:f>'5-Edificio 1'!$L$53:$P$53</c:f>
              <c:strCache>
                <c:ptCount val="1"/>
                <c:pt idx="0">
                  <c:v>LPG</c:v>
                </c:pt>
              </c:strCache>
            </c:strRef>
          </c:tx>
          <c:invertIfNegative val="0"/>
          <c:cat>
            <c:strRef>
              <c:f>'5-Edificio 1'!$A$53</c:f>
              <c:strCache>
                <c:ptCount val="1"/>
                <c:pt idx="0">
                  <c:v>Tipo de Combustible</c:v>
                </c:pt>
              </c:strCache>
            </c:strRef>
          </c:cat>
          <c:val>
            <c:numRef>
              <c:f>'5-Edificio 1'!$L$57</c:f>
              <c:numCache>
                <c:formatCode>0.00</c:formatCode>
                <c:ptCount val="1"/>
                <c:pt idx="0">
                  <c:v>0</c:v>
                </c:pt>
              </c:numCache>
            </c:numRef>
          </c:val>
        </c:ser>
        <c:ser>
          <c:idx val="3"/>
          <c:order val="3"/>
          <c:tx>
            <c:strRef>
              <c:f>'5-Edificio 1'!$Q$53:$U$53</c:f>
              <c:strCache>
                <c:ptCount val="1"/>
                <c:pt idx="0">
                  <c:v>JET FUEL</c:v>
                </c:pt>
              </c:strCache>
            </c:strRef>
          </c:tx>
          <c:invertIfNegative val="0"/>
          <c:cat>
            <c:strRef>
              <c:f>'5-Edificio 1'!$A$53</c:f>
              <c:strCache>
                <c:ptCount val="1"/>
                <c:pt idx="0">
                  <c:v>Tipo de Combustible</c:v>
                </c:pt>
              </c:strCache>
            </c:strRef>
          </c:cat>
          <c:val>
            <c:numRef>
              <c:f>'5-Edificio 1'!$Q$57</c:f>
              <c:numCache>
                <c:formatCode>0.00</c:formatCode>
                <c:ptCount val="1"/>
                <c:pt idx="0">
                  <c:v>0</c:v>
                </c:pt>
              </c:numCache>
            </c:numRef>
          </c:val>
        </c:ser>
        <c:ser>
          <c:idx val="4"/>
          <c:order val="4"/>
          <c:tx>
            <c:strRef>
              <c:f>'5-Edificio 1'!$V$53:$Z$53</c:f>
              <c:strCache>
                <c:ptCount val="1"/>
                <c:pt idx="0">
                  <c:v>AV GAS</c:v>
                </c:pt>
              </c:strCache>
            </c:strRef>
          </c:tx>
          <c:invertIfNegative val="0"/>
          <c:cat>
            <c:strRef>
              <c:f>'5-Edificio 1'!$A$53</c:f>
              <c:strCache>
                <c:ptCount val="1"/>
                <c:pt idx="0">
                  <c:v>Tipo de Combustible</c:v>
                </c:pt>
              </c:strCache>
            </c:strRef>
          </c:cat>
          <c:val>
            <c:numRef>
              <c:f>'5-Edificio 1'!$V$57</c:f>
              <c:numCache>
                <c:formatCode>#,##0</c:formatCode>
                <c:ptCount val="1"/>
                <c:pt idx="0">
                  <c:v>0</c:v>
                </c:pt>
              </c:numCache>
            </c:numRef>
          </c:val>
        </c:ser>
        <c:ser>
          <c:idx val="5"/>
          <c:order val="5"/>
          <c:tx>
            <c:strRef>
              <c:f>'5-Edificio 1'!$AA$53:$AE$53</c:f>
              <c:strCache>
                <c:ptCount val="1"/>
                <c:pt idx="0">
                  <c:v>BUNKER</c:v>
                </c:pt>
              </c:strCache>
            </c:strRef>
          </c:tx>
          <c:invertIfNegative val="0"/>
          <c:cat>
            <c:strRef>
              <c:f>'5-Edificio 1'!$A$53</c:f>
              <c:strCache>
                <c:ptCount val="1"/>
                <c:pt idx="0">
                  <c:v>Tipo de Combustible</c:v>
                </c:pt>
              </c:strCache>
            </c:strRef>
          </c:cat>
          <c:val>
            <c:numRef>
              <c:f>'5-Edificio 1'!$AA$57</c:f>
              <c:numCache>
                <c:formatCode>0.00</c:formatCode>
                <c:ptCount val="1"/>
                <c:pt idx="0">
                  <c:v>0</c:v>
                </c:pt>
              </c:numCache>
            </c:numRef>
          </c:val>
        </c:ser>
        <c:dLbls>
          <c:showLegendKey val="0"/>
          <c:showVal val="0"/>
          <c:showCatName val="0"/>
          <c:showSerName val="0"/>
          <c:showPercent val="0"/>
          <c:showBubbleSize val="0"/>
        </c:dLbls>
        <c:gapWidth val="150"/>
        <c:axId val="84941056"/>
        <c:axId val="84967424"/>
      </c:barChart>
      <c:catAx>
        <c:axId val="84941056"/>
        <c:scaling>
          <c:orientation val="minMax"/>
        </c:scaling>
        <c:delete val="0"/>
        <c:axPos val="l"/>
        <c:numFmt formatCode="General" sourceLinked="0"/>
        <c:majorTickMark val="out"/>
        <c:minorTickMark val="none"/>
        <c:tickLblPos val="nextTo"/>
        <c:txPr>
          <a:bodyPr rot="-5400000" vert="horz"/>
          <a:lstStyle/>
          <a:p>
            <a:pPr>
              <a:defRPr/>
            </a:pPr>
            <a:endParaRPr lang="es-ES"/>
          </a:p>
        </c:txPr>
        <c:crossAx val="84967424"/>
        <c:crosses val="autoZero"/>
        <c:auto val="1"/>
        <c:lblAlgn val="ctr"/>
        <c:lblOffset val="100"/>
        <c:noMultiLvlLbl val="0"/>
      </c:catAx>
      <c:valAx>
        <c:axId val="84967424"/>
        <c:scaling>
          <c:orientation val="minMax"/>
        </c:scaling>
        <c:delete val="0"/>
        <c:axPos val="b"/>
        <c:majorGridlines/>
        <c:numFmt formatCode="0.00" sourceLinked="1"/>
        <c:majorTickMark val="out"/>
        <c:minorTickMark val="none"/>
        <c:tickLblPos val="nextTo"/>
        <c:crossAx val="849410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ES"/>
        </a:p>
      </c:txPr>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1'!$C$53:$F$53</c:f>
              <c:strCache>
                <c:ptCount val="1"/>
                <c:pt idx="0">
                  <c:v>Diesel</c:v>
                </c:pt>
              </c:strCache>
            </c:strRef>
          </c:tx>
          <c:invertIfNegative val="0"/>
          <c:cat>
            <c:strRef>
              <c:f>'5-Edificio 1'!$A$53</c:f>
              <c:strCache>
                <c:ptCount val="1"/>
                <c:pt idx="0">
                  <c:v>Tipo de Combustible</c:v>
                </c:pt>
              </c:strCache>
            </c:strRef>
          </c:cat>
          <c:val>
            <c:numRef>
              <c:f>'5-Edificio 1'!$D$57</c:f>
              <c:numCache>
                <c:formatCode>"₡"#,##0.00</c:formatCode>
                <c:ptCount val="1"/>
                <c:pt idx="0">
                  <c:v>5542036.7999999998</c:v>
                </c:pt>
              </c:numCache>
            </c:numRef>
          </c:val>
        </c:ser>
        <c:ser>
          <c:idx val="1"/>
          <c:order val="1"/>
          <c:tx>
            <c:strRef>
              <c:f>'5-Edificio 1'!$L$53:$P$53</c:f>
              <c:strCache>
                <c:ptCount val="1"/>
                <c:pt idx="0">
                  <c:v>LPG</c:v>
                </c:pt>
              </c:strCache>
            </c:strRef>
          </c:tx>
          <c:invertIfNegative val="0"/>
          <c:cat>
            <c:strRef>
              <c:f>'5-Edificio 1'!$A$53</c:f>
              <c:strCache>
                <c:ptCount val="1"/>
                <c:pt idx="0">
                  <c:v>Tipo de Combustible</c:v>
                </c:pt>
              </c:strCache>
            </c:strRef>
          </c:cat>
          <c:val>
            <c:numRef>
              <c:f>'5-Edificio 1'!$H$57</c:f>
              <c:numCache>
                <c:formatCode>"₡"#,##0.00</c:formatCode>
                <c:ptCount val="1"/>
                <c:pt idx="0">
                  <c:v>587410</c:v>
                </c:pt>
              </c:numCache>
            </c:numRef>
          </c:val>
        </c:ser>
        <c:ser>
          <c:idx val="2"/>
          <c:order val="2"/>
          <c:tx>
            <c:strRef>
              <c:f>'5-Edificio 1'!$L$53:$P$53</c:f>
              <c:strCache>
                <c:ptCount val="1"/>
                <c:pt idx="0">
                  <c:v>LPG</c:v>
                </c:pt>
              </c:strCache>
            </c:strRef>
          </c:tx>
          <c:invertIfNegative val="0"/>
          <c:cat>
            <c:strRef>
              <c:f>'5-Edificio 1'!$A$53</c:f>
              <c:strCache>
                <c:ptCount val="1"/>
                <c:pt idx="0">
                  <c:v>Tipo de Combustible</c:v>
                </c:pt>
              </c:strCache>
            </c:strRef>
          </c:cat>
          <c:val>
            <c:numRef>
              <c:f>'5-Edificio 1'!$M$57</c:f>
              <c:numCache>
                <c:formatCode>"₡"#,##0.00</c:formatCode>
                <c:ptCount val="1"/>
                <c:pt idx="0">
                  <c:v>0</c:v>
                </c:pt>
              </c:numCache>
            </c:numRef>
          </c:val>
        </c:ser>
        <c:ser>
          <c:idx val="3"/>
          <c:order val="3"/>
          <c:tx>
            <c:strRef>
              <c:f>'5-Edificio 1'!$Q$53:$U$53</c:f>
              <c:strCache>
                <c:ptCount val="1"/>
                <c:pt idx="0">
                  <c:v>JET FUEL</c:v>
                </c:pt>
              </c:strCache>
            </c:strRef>
          </c:tx>
          <c:invertIfNegative val="0"/>
          <c:cat>
            <c:strRef>
              <c:f>'5-Edificio 1'!$A$53</c:f>
              <c:strCache>
                <c:ptCount val="1"/>
                <c:pt idx="0">
                  <c:v>Tipo de Combustible</c:v>
                </c:pt>
              </c:strCache>
            </c:strRef>
          </c:cat>
          <c:val>
            <c:numRef>
              <c:f>'5-Edificio 1'!$R$57</c:f>
              <c:numCache>
                <c:formatCode>"₡"#,##0.00</c:formatCode>
                <c:ptCount val="1"/>
                <c:pt idx="0">
                  <c:v>0</c:v>
                </c:pt>
              </c:numCache>
            </c:numRef>
          </c:val>
        </c:ser>
        <c:ser>
          <c:idx val="4"/>
          <c:order val="4"/>
          <c:tx>
            <c:strRef>
              <c:f>'5-Edificio 1'!$V$53:$Z$53</c:f>
              <c:strCache>
                <c:ptCount val="1"/>
                <c:pt idx="0">
                  <c:v>AV GAS</c:v>
                </c:pt>
              </c:strCache>
            </c:strRef>
          </c:tx>
          <c:invertIfNegative val="0"/>
          <c:cat>
            <c:strRef>
              <c:f>'5-Edificio 1'!$A$53</c:f>
              <c:strCache>
                <c:ptCount val="1"/>
                <c:pt idx="0">
                  <c:v>Tipo de Combustible</c:v>
                </c:pt>
              </c:strCache>
            </c:strRef>
          </c:cat>
          <c:val>
            <c:numRef>
              <c:f>'5-Edificio 1'!$W$57</c:f>
              <c:numCache>
                <c:formatCode>"₡"#,##0.00</c:formatCode>
                <c:ptCount val="1"/>
                <c:pt idx="0">
                  <c:v>0</c:v>
                </c:pt>
              </c:numCache>
            </c:numRef>
          </c:val>
        </c:ser>
        <c:ser>
          <c:idx val="5"/>
          <c:order val="5"/>
          <c:tx>
            <c:strRef>
              <c:f>'5-Edificio 1'!$AA$53:$AE$53</c:f>
              <c:strCache>
                <c:ptCount val="1"/>
                <c:pt idx="0">
                  <c:v>BUNKER</c:v>
                </c:pt>
              </c:strCache>
            </c:strRef>
          </c:tx>
          <c:invertIfNegative val="0"/>
          <c:cat>
            <c:strRef>
              <c:f>'5-Edificio 1'!$A$53</c:f>
              <c:strCache>
                <c:ptCount val="1"/>
                <c:pt idx="0">
                  <c:v>Tipo de Combustible</c:v>
                </c:pt>
              </c:strCache>
            </c:strRef>
          </c:cat>
          <c:val>
            <c:numRef>
              <c:f>'5-Edificio 1'!$AB$57</c:f>
              <c:numCache>
                <c:formatCode>"₡"#,##0.00</c:formatCode>
                <c:ptCount val="1"/>
                <c:pt idx="0">
                  <c:v>0</c:v>
                </c:pt>
              </c:numCache>
            </c:numRef>
          </c:val>
        </c:ser>
        <c:dLbls>
          <c:showLegendKey val="0"/>
          <c:showVal val="0"/>
          <c:showCatName val="0"/>
          <c:showSerName val="0"/>
          <c:showPercent val="0"/>
          <c:showBubbleSize val="0"/>
        </c:dLbls>
        <c:gapWidth val="150"/>
        <c:axId val="86249856"/>
        <c:axId val="86251392"/>
      </c:barChart>
      <c:catAx>
        <c:axId val="86249856"/>
        <c:scaling>
          <c:orientation val="minMax"/>
        </c:scaling>
        <c:delete val="0"/>
        <c:axPos val="l"/>
        <c:numFmt formatCode="General" sourceLinked="0"/>
        <c:majorTickMark val="out"/>
        <c:minorTickMark val="none"/>
        <c:tickLblPos val="nextTo"/>
        <c:txPr>
          <a:bodyPr rot="-5400000" vert="horz"/>
          <a:lstStyle/>
          <a:p>
            <a:pPr>
              <a:defRPr/>
            </a:pPr>
            <a:endParaRPr lang="es-ES"/>
          </a:p>
        </c:txPr>
        <c:crossAx val="86251392"/>
        <c:crosses val="autoZero"/>
        <c:auto val="1"/>
        <c:lblAlgn val="ctr"/>
        <c:lblOffset val="100"/>
        <c:noMultiLvlLbl val="0"/>
      </c:catAx>
      <c:valAx>
        <c:axId val="86251392"/>
        <c:scaling>
          <c:orientation val="minMax"/>
        </c:scaling>
        <c:delete val="0"/>
        <c:axPos val="b"/>
        <c:majorGridlines/>
        <c:numFmt formatCode="&quot;₡&quot;#,##0.00" sourceLinked="1"/>
        <c:majorTickMark val="out"/>
        <c:minorTickMark val="none"/>
        <c:tickLblPos val="nextTo"/>
        <c:crossAx val="862498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E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Indicador de Toneladas de Dióxido de Carbono Equivalente</a:t>
            </a:r>
            <a:r>
              <a:rPr lang="es-CR" sz="1200" baseline="0"/>
              <a:t>  </a:t>
            </a:r>
            <a:r>
              <a:rPr lang="es-CR" sz="1200" b="1" i="0" baseline="0"/>
              <a:t>(tCO2e)</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1'!$C$53:$F$53</c:f>
              <c:strCache>
                <c:ptCount val="1"/>
                <c:pt idx="0">
                  <c:v>Diesel</c:v>
                </c:pt>
              </c:strCache>
            </c:strRef>
          </c:tx>
          <c:invertIfNegative val="0"/>
          <c:cat>
            <c:strRef>
              <c:f>'5-Edificio 1'!$A$53</c:f>
              <c:strCache>
                <c:ptCount val="1"/>
                <c:pt idx="0">
                  <c:v>Tipo de Combustible</c:v>
                </c:pt>
              </c:strCache>
            </c:strRef>
          </c:cat>
          <c:val>
            <c:numRef>
              <c:f>'5-Edificio 1'!$F$57</c:f>
              <c:numCache>
                <c:formatCode>0.00</c:formatCode>
                <c:ptCount val="1"/>
                <c:pt idx="0">
                  <c:v>31.528221549499996</c:v>
                </c:pt>
              </c:numCache>
            </c:numRef>
          </c:val>
        </c:ser>
        <c:ser>
          <c:idx val="1"/>
          <c:order val="1"/>
          <c:tx>
            <c:strRef>
              <c:f>'5-Edificio 1'!$G$53:$K$53</c:f>
              <c:strCache>
                <c:ptCount val="1"/>
                <c:pt idx="0">
                  <c:v>Gasolina</c:v>
                </c:pt>
              </c:strCache>
            </c:strRef>
          </c:tx>
          <c:invertIfNegative val="0"/>
          <c:cat>
            <c:strRef>
              <c:f>'5-Edificio 1'!$A$53</c:f>
              <c:strCache>
                <c:ptCount val="1"/>
                <c:pt idx="0">
                  <c:v>Tipo de Combustible</c:v>
                </c:pt>
              </c:strCache>
            </c:strRef>
          </c:cat>
          <c:val>
            <c:numRef>
              <c:f>'5-Edificio 1'!$K$57</c:f>
              <c:numCache>
                <c:formatCode>0.00</c:formatCode>
                <c:ptCount val="1"/>
                <c:pt idx="0">
                  <c:v>2.3288037437599995</c:v>
                </c:pt>
              </c:numCache>
            </c:numRef>
          </c:val>
        </c:ser>
        <c:ser>
          <c:idx val="2"/>
          <c:order val="2"/>
          <c:tx>
            <c:strRef>
              <c:f>'5-Edificio 1'!$L$53:$P$53</c:f>
              <c:strCache>
                <c:ptCount val="1"/>
                <c:pt idx="0">
                  <c:v>LPG</c:v>
                </c:pt>
              </c:strCache>
            </c:strRef>
          </c:tx>
          <c:invertIfNegative val="0"/>
          <c:cat>
            <c:strRef>
              <c:f>'5-Edificio 1'!$A$53</c:f>
              <c:strCache>
                <c:ptCount val="1"/>
                <c:pt idx="0">
                  <c:v>Tipo de Combustible</c:v>
                </c:pt>
              </c:strCache>
            </c:strRef>
          </c:cat>
          <c:val>
            <c:numRef>
              <c:f>'5-Edificio 1'!$P$57</c:f>
              <c:numCache>
                <c:formatCode>0.00</c:formatCode>
                <c:ptCount val="1"/>
                <c:pt idx="0">
                  <c:v>0</c:v>
                </c:pt>
              </c:numCache>
            </c:numRef>
          </c:val>
        </c:ser>
        <c:ser>
          <c:idx val="3"/>
          <c:order val="3"/>
          <c:tx>
            <c:strRef>
              <c:f>'5-Edificio 1'!$Q$53:$U$53</c:f>
              <c:strCache>
                <c:ptCount val="1"/>
                <c:pt idx="0">
                  <c:v>JET FUEL</c:v>
                </c:pt>
              </c:strCache>
            </c:strRef>
          </c:tx>
          <c:invertIfNegative val="0"/>
          <c:cat>
            <c:strRef>
              <c:f>'5-Edificio 1'!$A$53</c:f>
              <c:strCache>
                <c:ptCount val="1"/>
                <c:pt idx="0">
                  <c:v>Tipo de Combustible</c:v>
                </c:pt>
              </c:strCache>
            </c:strRef>
          </c:cat>
          <c:val>
            <c:numRef>
              <c:f>'5-Edificio 1'!$U$57</c:f>
              <c:numCache>
                <c:formatCode>0.00</c:formatCode>
                <c:ptCount val="1"/>
                <c:pt idx="0">
                  <c:v>0</c:v>
                </c:pt>
              </c:numCache>
            </c:numRef>
          </c:val>
        </c:ser>
        <c:ser>
          <c:idx val="4"/>
          <c:order val="4"/>
          <c:tx>
            <c:strRef>
              <c:f>'5-Edificio 1'!$V$53:$Z$53</c:f>
              <c:strCache>
                <c:ptCount val="1"/>
                <c:pt idx="0">
                  <c:v>AV GAS</c:v>
                </c:pt>
              </c:strCache>
            </c:strRef>
          </c:tx>
          <c:invertIfNegative val="0"/>
          <c:cat>
            <c:strRef>
              <c:f>'5-Edificio 1'!$A$53</c:f>
              <c:strCache>
                <c:ptCount val="1"/>
                <c:pt idx="0">
                  <c:v>Tipo de Combustible</c:v>
                </c:pt>
              </c:strCache>
            </c:strRef>
          </c:cat>
          <c:val>
            <c:numRef>
              <c:f>'5-Edificio 1'!$Z$57</c:f>
              <c:numCache>
                <c:formatCode>0.00</c:formatCode>
                <c:ptCount val="1"/>
                <c:pt idx="0">
                  <c:v>0</c:v>
                </c:pt>
              </c:numCache>
            </c:numRef>
          </c:val>
        </c:ser>
        <c:ser>
          <c:idx val="5"/>
          <c:order val="5"/>
          <c:tx>
            <c:strRef>
              <c:f>'5-Edificio 1'!$AA$53:$AE$53</c:f>
              <c:strCache>
                <c:ptCount val="1"/>
                <c:pt idx="0">
                  <c:v>BUNKER</c:v>
                </c:pt>
              </c:strCache>
            </c:strRef>
          </c:tx>
          <c:invertIfNegative val="0"/>
          <c:cat>
            <c:strRef>
              <c:f>'5-Edificio 1'!$A$53</c:f>
              <c:strCache>
                <c:ptCount val="1"/>
                <c:pt idx="0">
                  <c:v>Tipo de Combustible</c:v>
                </c:pt>
              </c:strCache>
            </c:strRef>
          </c:cat>
          <c:val>
            <c:numRef>
              <c:f>'5-Edificio 1'!$AE$57</c:f>
              <c:numCache>
                <c:formatCode>0.00</c:formatCode>
                <c:ptCount val="1"/>
                <c:pt idx="0">
                  <c:v>0</c:v>
                </c:pt>
              </c:numCache>
            </c:numRef>
          </c:val>
        </c:ser>
        <c:dLbls>
          <c:showLegendKey val="0"/>
          <c:showVal val="0"/>
          <c:showCatName val="0"/>
          <c:showSerName val="0"/>
          <c:showPercent val="0"/>
          <c:showBubbleSize val="0"/>
        </c:dLbls>
        <c:gapWidth val="150"/>
        <c:axId val="86292352"/>
        <c:axId val="86293888"/>
      </c:barChart>
      <c:catAx>
        <c:axId val="86292352"/>
        <c:scaling>
          <c:orientation val="minMax"/>
        </c:scaling>
        <c:delete val="0"/>
        <c:axPos val="l"/>
        <c:numFmt formatCode="General" sourceLinked="0"/>
        <c:majorTickMark val="out"/>
        <c:minorTickMark val="none"/>
        <c:tickLblPos val="nextTo"/>
        <c:txPr>
          <a:bodyPr rot="-5400000" vert="horz"/>
          <a:lstStyle/>
          <a:p>
            <a:pPr>
              <a:defRPr/>
            </a:pPr>
            <a:endParaRPr lang="es-ES"/>
          </a:p>
        </c:txPr>
        <c:crossAx val="86293888"/>
        <c:crosses val="autoZero"/>
        <c:auto val="1"/>
        <c:lblAlgn val="ctr"/>
        <c:lblOffset val="100"/>
        <c:noMultiLvlLbl val="0"/>
      </c:catAx>
      <c:valAx>
        <c:axId val="86293888"/>
        <c:scaling>
          <c:orientation val="minMax"/>
        </c:scaling>
        <c:delete val="0"/>
        <c:axPos val="b"/>
        <c:majorGridlines/>
        <c:numFmt formatCode="0.00" sourceLinked="1"/>
        <c:majorTickMark val="out"/>
        <c:minorTickMark val="none"/>
        <c:tickLblPos val="nextTo"/>
        <c:crossAx val="862923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E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1'!$C$53:$F$53</c:f>
              <c:strCache>
                <c:ptCount val="1"/>
                <c:pt idx="0">
                  <c:v>Diesel</c:v>
                </c:pt>
              </c:strCache>
            </c:strRef>
          </c:tx>
          <c:invertIfNegative val="0"/>
          <c:cat>
            <c:strRef>
              <c:f>'5-Edificio 1'!$A$53</c:f>
              <c:strCache>
                <c:ptCount val="1"/>
                <c:pt idx="0">
                  <c:v>Tipo de Combustible</c:v>
                </c:pt>
              </c:strCache>
            </c:strRef>
          </c:cat>
          <c:val>
            <c:numRef>
              <c:f>'5-Edificio 1'!$E$57</c:f>
              <c:numCache>
                <c:formatCode>0.00</c:formatCode>
                <c:ptCount val="1"/>
                <c:pt idx="0">
                  <c:v>33217.06</c:v>
                </c:pt>
              </c:numCache>
            </c:numRef>
          </c:val>
        </c:ser>
        <c:ser>
          <c:idx val="1"/>
          <c:order val="1"/>
          <c:tx>
            <c:strRef>
              <c:f>'5-Edificio 1'!$G$53:$K$53</c:f>
              <c:strCache>
                <c:ptCount val="1"/>
                <c:pt idx="0">
                  <c:v>Gasolina</c:v>
                </c:pt>
              </c:strCache>
            </c:strRef>
          </c:tx>
          <c:invertIfNegative val="0"/>
          <c:cat>
            <c:strRef>
              <c:f>'5-Edificio 1'!$A$53</c:f>
              <c:strCache>
                <c:ptCount val="1"/>
                <c:pt idx="0">
                  <c:v>Tipo de Combustible</c:v>
                </c:pt>
              </c:strCache>
            </c:strRef>
          </c:cat>
          <c:val>
            <c:numRef>
              <c:f>'5-Edificio 1'!$I$57</c:f>
              <c:numCache>
                <c:formatCode>0.00</c:formatCode>
                <c:ptCount val="1"/>
                <c:pt idx="0">
                  <c:v>4217</c:v>
                </c:pt>
              </c:numCache>
            </c:numRef>
          </c:val>
        </c:ser>
        <c:ser>
          <c:idx val="2"/>
          <c:order val="2"/>
          <c:tx>
            <c:strRef>
              <c:f>'5-Edificio 1'!$L$53:$P$53</c:f>
              <c:strCache>
                <c:ptCount val="1"/>
                <c:pt idx="0">
                  <c:v>LPG</c:v>
                </c:pt>
              </c:strCache>
            </c:strRef>
          </c:tx>
          <c:invertIfNegative val="0"/>
          <c:cat>
            <c:strRef>
              <c:f>'5-Edificio 1'!$A$53</c:f>
              <c:strCache>
                <c:ptCount val="1"/>
                <c:pt idx="0">
                  <c:v>Tipo de Combustible</c:v>
                </c:pt>
              </c:strCache>
            </c:strRef>
          </c:cat>
          <c:val>
            <c:numRef>
              <c:f>'5-Edificio 1'!$N$57</c:f>
              <c:numCache>
                <c:formatCode>0.00</c:formatCode>
                <c:ptCount val="1"/>
                <c:pt idx="0">
                  <c:v>0</c:v>
                </c:pt>
              </c:numCache>
            </c:numRef>
          </c:val>
        </c:ser>
        <c:ser>
          <c:idx val="3"/>
          <c:order val="3"/>
          <c:tx>
            <c:strRef>
              <c:f>'5-Edificio 1'!$Q$53:$U$53</c:f>
              <c:strCache>
                <c:ptCount val="1"/>
                <c:pt idx="0">
                  <c:v>JET FUEL</c:v>
                </c:pt>
              </c:strCache>
            </c:strRef>
          </c:tx>
          <c:invertIfNegative val="0"/>
          <c:cat>
            <c:strRef>
              <c:f>'5-Edificio 1'!$A$53</c:f>
              <c:strCache>
                <c:ptCount val="1"/>
                <c:pt idx="0">
                  <c:v>Tipo de Combustible</c:v>
                </c:pt>
              </c:strCache>
            </c:strRef>
          </c:cat>
          <c:val>
            <c:numRef>
              <c:f>'5-Edificio 1'!$S$57</c:f>
              <c:numCache>
                <c:formatCode>0.00</c:formatCode>
                <c:ptCount val="1"/>
                <c:pt idx="0">
                  <c:v>0</c:v>
                </c:pt>
              </c:numCache>
            </c:numRef>
          </c:val>
        </c:ser>
        <c:ser>
          <c:idx val="4"/>
          <c:order val="4"/>
          <c:tx>
            <c:strRef>
              <c:f>'5-Edificio 1'!$V$53:$Z$53</c:f>
              <c:strCache>
                <c:ptCount val="1"/>
                <c:pt idx="0">
                  <c:v>AV GAS</c:v>
                </c:pt>
              </c:strCache>
            </c:strRef>
          </c:tx>
          <c:invertIfNegative val="0"/>
          <c:cat>
            <c:strRef>
              <c:f>'5-Edificio 1'!$A$53</c:f>
              <c:strCache>
                <c:ptCount val="1"/>
                <c:pt idx="0">
                  <c:v>Tipo de Combustible</c:v>
                </c:pt>
              </c:strCache>
            </c:strRef>
          </c:cat>
          <c:val>
            <c:numRef>
              <c:f>'5-Edificio 1'!$X$57</c:f>
              <c:numCache>
                <c:formatCode>0.00</c:formatCode>
                <c:ptCount val="1"/>
                <c:pt idx="0">
                  <c:v>0</c:v>
                </c:pt>
              </c:numCache>
            </c:numRef>
          </c:val>
        </c:ser>
        <c:dLbls>
          <c:showLegendKey val="0"/>
          <c:showVal val="0"/>
          <c:showCatName val="0"/>
          <c:showSerName val="0"/>
          <c:showPercent val="0"/>
          <c:showBubbleSize val="0"/>
        </c:dLbls>
        <c:gapWidth val="150"/>
        <c:axId val="27155456"/>
        <c:axId val="27161344"/>
      </c:barChart>
      <c:catAx>
        <c:axId val="27155456"/>
        <c:scaling>
          <c:orientation val="minMax"/>
        </c:scaling>
        <c:delete val="0"/>
        <c:axPos val="l"/>
        <c:numFmt formatCode="General" sourceLinked="0"/>
        <c:majorTickMark val="out"/>
        <c:minorTickMark val="none"/>
        <c:tickLblPos val="nextTo"/>
        <c:txPr>
          <a:bodyPr rot="-5400000" vert="horz"/>
          <a:lstStyle/>
          <a:p>
            <a:pPr>
              <a:defRPr/>
            </a:pPr>
            <a:endParaRPr lang="es-ES"/>
          </a:p>
        </c:txPr>
        <c:crossAx val="27161344"/>
        <c:crosses val="autoZero"/>
        <c:auto val="1"/>
        <c:lblAlgn val="ctr"/>
        <c:lblOffset val="100"/>
        <c:noMultiLvlLbl val="0"/>
      </c:catAx>
      <c:valAx>
        <c:axId val="27161344"/>
        <c:scaling>
          <c:orientation val="minMax"/>
        </c:scaling>
        <c:delete val="0"/>
        <c:axPos val="b"/>
        <c:majorGridlines/>
        <c:numFmt formatCode="0.00" sourceLinked="1"/>
        <c:majorTickMark val="out"/>
        <c:minorTickMark val="none"/>
        <c:tickLblPos val="nextTo"/>
        <c:crossAx val="271554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s-E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Toneladas</a:t>
            </a:r>
            <a:r>
              <a:rPr lang="en-US" baseline="0"/>
              <a:t> de </a:t>
            </a:r>
            <a:r>
              <a:rPr lang="en-US"/>
              <a:t>CO2e según edificio (promedio mensual)</a:t>
            </a:r>
          </a:p>
        </c:rich>
      </c:tx>
      <c:overlay val="0"/>
    </c:title>
    <c:autoTitleDeleted val="0"/>
    <c:plotArea>
      <c:layout/>
      <c:barChart>
        <c:barDir val="bar"/>
        <c:grouping val="clustered"/>
        <c:varyColors val="0"/>
        <c:ser>
          <c:idx val="0"/>
          <c:order val="0"/>
          <c:tx>
            <c:strRef>
              <c:f>'15-Consumo por Edificio'!$C$60</c:f>
              <c:strCache>
                <c:ptCount val="1"/>
                <c:pt idx="0">
                  <c:v>t CO2e</c:v>
                </c:pt>
              </c:strCache>
            </c:strRef>
          </c:tx>
          <c:invertIfNegative val="0"/>
          <c:val>
            <c:numRef>
              <c:f>'15-Consumo por Edificio'!$C$61:$C$70</c:f>
              <c:numCache>
                <c:formatCode>0.00</c:formatCode>
                <c:ptCount val="10"/>
                <c:pt idx="0">
                  <c:v>3.7618916992511107</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Edificio'!$B$61:$B$70</c15:sqref>
                        </c15:formulaRef>
                      </c:ext>
                    </c:extLst>
                  </c:multiLvlStrRef>
                </c15:cat>
              </c15:filteredCategoryTitle>
            </c:ext>
          </c:extLst>
        </c:ser>
        <c:dLbls>
          <c:showLegendKey val="0"/>
          <c:showVal val="0"/>
          <c:showCatName val="0"/>
          <c:showSerName val="0"/>
          <c:showPercent val="0"/>
          <c:showBubbleSize val="0"/>
        </c:dLbls>
        <c:gapWidth val="150"/>
        <c:axId val="26913024"/>
        <c:axId val="26914816"/>
      </c:barChart>
      <c:catAx>
        <c:axId val="26913024"/>
        <c:scaling>
          <c:orientation val="minMax"/>
        </c:scaling>
        <c:delete val="0"/>
        <c:axPos val="l"/>
        <c:majorTickMark val="out"/>
        <c:minorTickMark val="none"/>
        <c:tickLblPos val="nextTo"/>
        <c:crossAx val="26914816"/>
        <c:crosses val="autoZero"/>
        <c:auto val="1"/>
        <c:lblAlgn val="ctr"/>
        <c:lblOffset val="100"/>
        <c:noMultiLvlLbl val="0"/>
      </c:catAx>
      <c:valAx>
        <c:axId val="26914816"/>
        <c:scaling>
          <c:orientation val="minMax"/>
        </c:scaling>
        <c:delete val="0"/>
        <c:axPos val="b"/>
        <c:majorGridlines/>
        <c:numFmt formatCode="0.00" sourceLinked="1"/>
        <c:majorTickMark val="out"/>
        <c:minorTickMark val="none"/>
        <c:tickLblPos val="nextTo"/>
        <c:crossAx val="26913024"/>
        <c:crosses val="autoZero"/>
        <c:crossBetween val="between"/>
      </c:valAx>
    </c:plotArea>
    <c:legend>
      <c:legendPos val="b"/>
      <c:overlay val="0"/>
      <c:txPr>
        <a:bodyPr/>
        <a:lstStyle/>
        <a:p>
          <a:pPr>
            <a:defRPr sz="1200"/>
          </a:pPr>
          <a:endParaRPr lang="es-ES"/>
        </a:p>
      </c:txPr>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71</xdr:row>
      <xdr:rowOff>0</xdr:rowOff>
    </xdr:from>
    <xdr:to>
      <xdr:col>9</xdr:col>
      <xdr:colOff>651510</xdr:colOff>
      <xdr:row>95</xdr:row>
      <xdr:rowOff>190500</xdr:rowOff>
    </xdr:to>
    <xdr:pic>
      <xdr:nvPicPr>
        <xdr:cNvPr id="6426628"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1162050" y="19659600"/>
          <a:ext cx="7985760" cy="4991100"/>
        </a:xfrm>
        <a:prstGeom prst="rect">
          <a:avLst/>
        </a:prstGeom>
        <a:noFill/>
        <a:ln w="1">
          <a:noFill/>
          <a:miter lim="800000"/>
          <a:headEnd/>
          <a:tailEnd type="none" w="med" len="med"/>
        </a:ln>
        <a:effectLst/>
      </xdr:spPr>
    </xdr:pic>
    <xdr:clientData/>
  </xdr:twoCellAnchor>
  <xdr:twoCellAnchor editAs="oneCell">
    <xdr:from>
      <xdr:col>2</xdr:col>
      <xdr:colOff>66675</xdr:colOff>
      <xdr:row>30</xdr:row>
      <xdr:rowOff>38100</xdr:rowOff>
    </xdr:from>
    <xdr:to>
      <xdr:col>9</xdr:col>
      <xdr:colOff>565785</xdr:colOff>
      <xdr:row>54</xdr:row>
      <xdr:rowOff>133350</xdr:rowOff>
    </xdr:to>
    <xdr:pic>
      <xdr:nvPicPr>
        <xdr:cNvPr id="642355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228725" y="7505700"/>
          <a:ext cx="7833360" cy="4895850"/>
        </a:xfrm>
        <a:prstGeom prst="rect">
          <a:avLst/>
        </a:prstGeom>
        <a:noFill/>
        <a:ln w="1">
          <a:noFill/>
          <a:miter lim="800000"/>
          <a:headEnd/>
          <a:tailEnd type="none" w="med" len="med"/>
        </a:ln>
        <a:effectLst/>
      </xdr:spPr>
    </xdr:pic>
    <xdr:clientData/>
  </xdr:twoCellAnchor>
  <xdr:twoCellAnchor>
    <xdr:from>
      <xdr:col>4</xdr:col>
      <xdr:colOff>171450</xdr:colOff>
      <xdr:row>81</xdr:row>
      <xdr:rowOff>180975</xdr:rowOff>
    </xdr:from>
    <xdr:to>
      <xdr:col>7</xdr:col>
      <xdr:colOff>114300</xdr:colOff>
      <xdr:row>83</xdr:row>
      <xdr:rowOff>85725</xdr:rowOff>
    </xdr:to>
    <xdr:sp macro="" textlink="">
      <xdr:nvSpPr>
        <xdr:cNvPr id="6" name="5 Rectángulo redondeado"/>
        <xdr:cNvSpPr/>
      </xdr:nvSpPr>
      <xdr:spPr>
        <a:xfrm>
          <a:off x="3429000" y="21840825"/>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0</xdr:colOff>
      <xdr:row>99</xdr:row>
      <xdr:rowOff>0</xdr:rowOff>
    </xdr:from>
    <xdr:to>
      <xdr:col>9</xdr:col>
      <xdr:colOff>552450</xdr:colOff>
      <xdr:row>123</xdr:row>
      <xdr:rowOff>128588</xdr:rowOff>
    </xdr:to>
    <xdr:pic>
      <xdr:nvPicPr>
        <xdr:cNvPr id="6426626" name="Picture 2"/>
        <xdr:cNvPicPr>
          <a:picLocks noChangeAspect="1" noChangeArrowheads="1"/>
        </xdr:cNvPicPr>
      </xdr:nvPicPr>
      <xdr:blipFill>
        <a:blip xmlns:r="http://schemas.openxmlformats.org/officeDocument/2006/relationships" r:embed="rId3" cstate="print"/>
        <a:srcRect/>
        <a:stretch>
          <a:fillRect/>
        </a:stretch>
      </xdr:blipFill>
      <xdr:spPr bwMode="auto">
        <a:xfrm>
          <a:off x="1162050" y="25022175"/>
          <a:ext cx="7886700" cy="4929188"/>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24</xdr:row>
      <xdr:rowOff>28575</xdr:rowOff>
    </xdr:from>
    <xdr:to>
      <xdr:col>1</xdr:col>
      <xdr:colOff>228600</xdr:colOff>
      <xdr:row>24</xdr:row>
      <xdr:rowOff>180975</xdr:rowOff>
    </xdr:to>
    <xdr:cxnSp macro="">
      <xdr:nvCxnSpPr>
        <xdr:cNvPr id="3" name="2 Conector recto"/>
        <xdr:cNvCxnSpPr/>
      </xdr:nvCxnSpPr>
      <xdr:spPr>
        <a:xfrm flipV="1">
          <a:off x="638175" y="84867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647700</xdr:colOff>
      <xdr:row>25</xdr:row>
      <xdr:rowOff>28575</xdr:rowOff>
    </xdr:from>
    <xdr:to>
      <xdr:col>4</xdr:col>
      <xdr:colOff>238125</xdr:colOff>
      <xdr:row>25</xdr:row>
      <xdr:rowOff>180975</xdr:rowOff>
    </xdr:to>
    <xdr:cxnSp macro="">
      <xdr:nvCxnSpPr>
        <xdr:cNvPr id="4" name="3 Conector recto"/>
        <xdr:cNvCxnSpPr/>
      </xdr:nvCxnSpPr>
      <xdr:spPr>
        <a:xfrm flipV="1">
          <a:off x="2790825" y="86772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24</xdr:row>
      <xdr:rowOff>47625</xdr:rowOff>
    </xdr:from>
    <xdr:to>
      <xdr:col>3</xdr:col>
      <xdr:colOff>514350</xdr:colOff>
      <xdr:row>25</xdr:row>
      <xdr:rowOff>9525</xdr:rowOff>
    </xdr:to>
    <xdr:cxnSp macro="">
      <xdr:nvCxnSpPr>
        <xdr:cNvPr id="5" name="4 Conector recto"/>
        <xdr:cNvCxnSpPr/>
      </xdr:nvCxnSpPr>
      <xdr:spPr>
        <a:xfrm flipV="1">
          <a:off x="2352675" y="85058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25</xdr:row>
      <xdr:rowOff>47625</xdr:rowOff>
    </xdr:from>
    <xdr:to>
      <xdr:col>7</xdr:col>
      <xdr:colOff>228600</xdr:colOff>
      <xdr:row>26</xdr:row>
      <xdr:rowOff>9525</xdr:rowOff>
    </xdr:to>
    <xdr:cxnSp macro="">
      <xdr:nvCxnSpPr>
        <xdr:cNvPr id="6" name="5 Conector recto"/>
        <xdr:cNvCxnSpPr/>
      </xdr:nvCxnSpPr>
      <xdr:spPr>
        <a:xfrm flipV="1">
          <a:off x="49244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24</xdr:row>
      <xdr:rowOff>19050</xdr:rowOff>
    </xdr:from>
    <xdr:to>
      <xdr:col>6</xdr:col>
      <xdr:colOff>495300</xdr:colOff>
      <xdr:row>24</xdr:row>
      <xdr:rowOff>171450</xdr:rowOff>
    </xdr:to>
    <xdr:cxnSp macro="">
      <xdr:nvCxnSpPr>
        <xdr:cNvPr id="7" name="6 Conector recto"/>
        <xdr:cNvCxnSpPr/>
      </xdr:nvCxnSpPr>
      <xdr:spPr>
        <a:xfrm flipV="1">
          <a:off x="4476750" y="8477250"/>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25</xdr:row>
      <xdr:rowOff>47625</xdr:rowOff>
    </xdr:from>
    <xdr:to>
      <xdr:col>9</xdr:col>
      <xdr:colOff>514350</xdr:colOff>
      <xdr:row>26</xdr:row>
      <xdr:rowOff>9525</xdr:rowOff>
    </xdr:to>
    <xdr:cxnSp macro="">
      <xdr:nvCxnSpPr>
        <xdr:cNvPr id="8" name="7 Conector recto"/>
        <xdr:cNvCxnSpPr/>
      </xdr:nvCxnSpPr>
      <xdr:spPr>
        <a:xfrm flipV="1">
          <a:off x="66389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37</xdr:row>
      <xdr:rowOff>123825</xdr:rowOff>
    </xdr:from>
    <xdr:to>
      <xdr:col>5</xdr:col>
      <xdr:colOff>361950</xdr:colOff>
      <xdr:row>37</xdr:row>
      <xdr:rowOff>200025</xdr:rowOff>
    </xdr:to>
    <xdr:sp macro="" textlink="">
      <xdr:nvSpPr>
        <xdr:cNvPr id="9" name="8 Flecha a la derecha con muesca"/>
        <xdr:cNvSpPr/>
      </xdr:nvSpPr>
      <xdr:spPr>
        <a:xfrm>
          <a:off x="3219450" y="130873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4</xdr:col>
      <xdr:colOff>361950</xdr:colOff>
      <xdr:row>38</xdr:row>
      <xdr:rowOff>95250</xdr:rowOff>
    </xdr:from>
    <xdr:to>
      <xdr:col>5</xdr:col>
      <xdr:colOff>361950</xdr:colOff>
      <xdr:row>38</xdr:row>
      <xdr:rowOff>171450</xdr:rowOff>
    </xdr:to>
    <xdr:sp macro="" textlink="">
      <xdr:nvSpPr>
        <xdr:cNvPr id="10" name="9 Flecha a la derecha con muesca"/>
        <xdr:cNvSpPr/>
      </xdr:nvSpPr>
      <xdr:spPr>
        <a:xfrm>
          <a:off x="3219450" y="1330642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4</xdr:col>
      <xdr:colOff>352425</xdr:colOff>
      <xdr:row>39</xdr:row>
      <xdr:rowOff>85725</xdr:rowOff>
    </xdr:from>
    <xdr:to>
      <xdr:col>5</xdr:col>
      <xdr:colOff>352425</xdr:colOff>
      <xdr:row>39</xdr:row>
      <xdr:rowOff>161925</xdr:rowOff>
    </xdr:to>
    <xdr:sp macro="" textlink="">
      <xdr:nvSpPr>
        <xdr:cNvPr id="12" name="11 Flecha a la derecha con muesca"/>
        <xdr:cNvSpPr/>
      </xdr:nvSpPr>
      <xdr:spPr>
        <a:xfrm>
          <a:off x="3209925" y="135445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352425</xdr:colOff>
      <xdr:row>37</xdr:row>
      <xdr:rowOff>104775</xdr:rowOff>
    </xdr:from>
    <xdr:to>
      <xdr:col>10</xdr:col>
      <xdr:colOff>352425</xdr:colOff>
      <xdr:row>37</xdr:row>
      <xdr:rowOff>180975</xdr:rowOff>
    </xdr:to>
    <xdr:sp macro="" textlink="">
      <xdr:nvSpPr>
        <xdr:cNvPr id="13" name="12 Flecha a la derecha con muesca"/>
        <xdr:cNvSpPr/>
      </xdr:nvSpPr>
      <xdr:spPr>
        <a:xfrm>
          <a:off x="6781800" y="130683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9</xdr:col>
      <xdr:colOff>352425</xdr:colOff>
      <xdr:row>38</xdr:row>
      <xdr:rowOff>76200</xdr:rowOff>
    </xdr:from>
    <xdr:to>
      <xdr:col>10</xdr:col>
      <xdr:colOff>352425</xdr:colOff>
      <xdr:row>38</xdr:row>
      <xdr:rowOff>152400</xdr:rowOff>
    </xdr:to>
    <xdr:sp macro="" textlink="">
      <xdr:nvSpPr>
        <xdr:cNvPr id="14" name="13 Flecha a la derecha con muesca"/>
        <xdr:cNvSpPr/>
      </xdr:nvSpPr>
      <xdr:spPr>
        <a:xfrm>
          <a:off x="6781800" y="1328737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342900</xdr:colOff>
      <xdr:row>39</xdr:row>
      <xdr:rowOff>66675</xdr:rowOff>
    </xdr:from>
    <xdr:to>
      <xdr:col>10</xdr:col>
      <xdr:colOff>342900</xdr:colOff>
      <xdr:row>39</xdr:row>
      <xdr:rowOff>142875</xdr:rowOff>
    </xdr:to>
    <xdr:sp macro="" textlink="">
      <xdr:nvSpPr>
        <xdr:cNvPr id="15" name="14 Flecha a la derecha con muesca"/>
        <xdr:cNvSpPr/>
      </xdr:nvSpPr>
      <xdr:spPr>
        <a:xfrm>
          <a:off x="6772275" y="13525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247650</xdr:colOff>
      <xdr:row>45</xdr:row>
      <xdr:rowOff>152400</xdr:rowOff>
    </xdr:from>
    <xdr:to>
      <xdr:col>6</xdr:col>
      <xdr:colOff>247650</xdr:colOff>
      <xdr:row>45</xdr:row>
      <xdr:rowOff>228600</xdr:rowOff>
    </xdr:to>
    <xdr:sp macro="" textlink="">
      <xdr:nvSpPr>
        <xdr:cNvPr id="16" name="15 Flecha a la derecha con muesca"/>
        <xdr:cNvSpPr/>
      </xdr:nvSpPr>
      <xdr:spPr>
        <a:xfrm>
          <a:off x="3819525" y="152400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5</xdr:col>
      <xdr:colOff>257175</xdr:colOff>
      <xdr:row>46</xdr:row>
      <xdr:rowOff>152400</xdr:rowOff>
    </xdr:from>
    <xdr:to>
      <xdr:col>6</xdr:col>
      <xdr:colOff>257175</xdr:colOff>
      <xdr:row>46</xdr:row>
      <xdr:rowOff>228600</xdr:rowOff>
    </xdr:to>
    <xdr:sp macro="" textlink="">
      <xdr:nvSpPr>
        <xdr:cNvPr id="17" name="16 Flecha a la derecha con muesca"/>
        <xdr:cNvSpPr/>
      </xdr:nvSpPr>
      <xdr:spPr>
        <a:xfrm>
          <a:off x="3829050" y="15811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0</xdr:col>
      <xdr:colOff>133350</xdr:colOff>
      <xdr:row>9</xdr:row>
      <xdr:rowOff>85725</xdr:rowOff>
    </xdr:from>
    <xdr:to>
      <xdr:col>0</xdr:col>
      <xdr:colOff>619125</xdr:colOff>
      <xdr:row>9</xdr:row>
      <xdr:rowOff>361950</xdr:rowOff>
    </xdr:to>
    <xdr:sp macro="" textlink="">
      <xdr:nvSpPr>
        <xdr:cNvPr id="18" name="17 Flecha derecha"/>
        <xdr:cNvSpPr/>
      </xdr:nvSpPr>
      <xdr:spPr>
        <a:xfrm>
          <a:off x="133350" y="34671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142875</xdr:colOff>
      <xdr:row>12</xdr:row>
      <xdr:rowOff>85725</xdr:rowOff>
    </xdr:from>
    <xdr:to>
      <xdr:col>0</xdr:col>
      <xdr:colOff>628650</xdr:colOff>
      <xdr:row>12</xdr:row>
      <xdr:rowOff>361950</xdr:rowOff>
    </xdr:to>
    <xdr:sp macro="" textlink="">
      <xdr:nvSpPr>
        <xdr:cNvPr id="19" name="18 Flecha derecha"/>
        <xdr:cNvSpPr/>
      </xdr:nvSpPr>
      <xdr:spPr>
        <a:xfrm>
          <a:off x="142875" y="44672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142875</xdr:colOff>
      <xdr:row>13</xdr:row>
      <xdr:rowOff>57150</xdr:rowOff>
    </xdr:from>
    <xdr:to>
      <xdr:col>0</xdr:col>
      <xdr:colOff>628650</xdr:colOff>
      <xdr:row>13</xdr:row>
      <xdr:rowOff>333375</xdr:rowOff>
    </xdr:to>
    <xdr:sp macro="" textlink="">
      <xdr:nvSpPr>
        <xdr:cNvPr id="20" name="19 Flecha derecha"/>
        <xdr:cNvSpPr/>
      </xdr:nvSpPr>
      <xdr:spPr>
        <a:xfrm>
          <a:off x="142875" y="48768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9525</xdr:rowOff>
    </xdr:from>
    <xdr:to>
      <xdr:col>4</xdr:col>
      <xdr:colOff>657225</xdr:colOff>
      <xdr:row>22</xdr:row>
      <xdr:rowOff>361950</xdr:rowOff>
    </xdr:to>
    <xdr:sp macro="" textlink="">
      <xdr:nvSpPr>
        <xdr:cNvPr id="8" name="7 Rectángulo"/>
        <xdr:cNvSpPr/>
      </xdr:nvSpPr>
      <xdr:spPr>
        <a:xfrm>
          <a:off x="28575" y="9525"/>
          <a:ext cx="3676650" cy="6267450"/>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R"/>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9525</xdr:colOff>
      <xdr:row>7</xdr:row>
      <xdr:rowOff>28575</xdr:rowOff>
    </xdr:from>
    <xdr:ext cx="5305425" cy="514351"/>
    <xdr:sp macro="" textlink="">
      <xdr:nvSpPr>
        <xdr:cNvPr id="5" name="4 Rectángulo"/>
        <xdr:cNvSpPr/>
      </xdr:nvSpPr>
      <xdr:spPr>
        <a:xfrm>
          <a:off x="3819525" y="1362075"/>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CONSUMO DE COMBUSTIBLE DE                              FUENTES MOVILES Y</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FUENTES </a:t>
          </a:r>
          <a:r>
            <a:rPr lang="es-ES" sz="1600" b="1">
              <a:solidFill>
                <a:schemeClr val="accent1"/>
              </a:solidFill>
              <a:effectLst>
                <a:outerShdw blurRad="63500" sx="102000" sy="102000" algn="ctr" rotWithShape="0">
                  <a:prstClr val="black">
                    <a:alpha val="40000"/>
                  </a:prstClr>
                </a:outerShdw>
              </a:effectLst>
              <a:latin typeface="+mj-lt"/>
              <a:ea typeface="+mj-ea"/>
              <a:cs typeface="+mj-cs"/>
            </a:rPr>
            <a:t>FIJAS (V1.4)</a:t>
          </a:r>
        </a:p>
      </xdr:txBody>
    </xdr:sp>
    <xdr:clientData/>
  </xdr:oneCellAnchor>
  <xdr:twoCellAnchor editAs="oneCell">
    <xdr:from>
      <xdr:col>0</xdr:col>
      <xdr:colOff>106742</xdr:colOff>
      <xdr:row>0</xdr:row>
      <xdr:rowOff>28391</xdr:rowOff>
    </xdr:from>
    <xdr:to>
      <xdr:col>4</xdr:col>
      <xdr:colOff>536121</xdr:colOff>
      <xdr:row>11</xdr:row>
      <xdr:rowOff>79764</xdr:rowOff>
    </xdr:to>
    <xdr:pic>
      <xdr:nvPicPr>
        <xdr:cNvPr id="19" name="Picture 4" descr="http://www.fuerzaaerea.mil.do/Portals/0/Images/Noticias/flota%20vehicular%20FAD.jpg"/>
        <xdr:cNvPicPr>
          <a:picLocks noChangeAspect="1" noChangeArrowheads="1"/>
        </xdr:cNvPicPr>
      </xdr:nvPicPr>
      <xdr:blipFill>
        <a:blip xmlns:r="http://schemas.openxmlformats.org/officeDocument/2006/relationships" r:embed="rId1" cstate="print"/>
        <a:srcRect/>
        <a:stretch>
          <a:fillRect/>
        </a:stretch>
      </xdr:blipFill>
      <xdr:spPr bwMode="auto">
        <a:xfrm>
          <a:off x="106742" y="28391"/>
          <a:ext cx="3477379" cy="2420296"/>
        </a:xfrm>
        <a:prstGeom prst="rect">
          <a:avLst/>
        </a:prstGeom>
        <a:ln>
          <a:noFill/>
        </a:ln>
        <a:effectLst>
          <a:softEdge rad="112500"/>
        </a:effectLst>
      </xdr:spPr>
    </xdr:pic>
    <xdr:clientData/>
  </xdr:twoCellAnchor>
  <xdr:twoCellAnchor editAs="oneCell">
    <xdr:from>
      <xdr:col>0</xdr:col>
      <xdr:colOff>155575</xdr:colOff>
      <xdr:row>11</xdr:row>
      <xdr:rowOff>41275</xdr:rowOff>
    </xdr:from>
    <xdr:to>
      <xdr:col>4</xdr:col>
      <xdr:colOff>561975</xdr:colOff>
      <xdr:row>18</xdr:row>
      <xdr:rowOff>107497</xdr:rowOff>
    </xdr:to>
    <xdr:pic>
      <xdr:nvPicPr>
        <xdr:cNvPr id="14" name="11 Imagen" descr="http://www.servinse.com/images/CALDERA1.jpg"/>
        <xdr:cNvPicPr>
          <a:picLocks noChangeAspect="1" noChangeArrowheads="1"/>
        </xdr:cNvPicPr>
      </xdr:nvPicPr>
      <xdr:blipFill>
        <a:blip xmlns:r="http://schemas.openxmlformats.org/officeDocument/2006/relationships" r:embed="rId2" cstate="print"/>
        <a:srcRect/>
        <a:stretch>
          <a:fillRect/>
        </a:stretch>
      </xdr:blipFill>
      <xdr:spPr bwMode="auto">
        <a:xfrm>
          <a:off x="155575" y="2365375"/>
          <a:ext cx="3454400" cy="2266497"/>
        </a:xfrm>
        <a:prstGeom prst="rect">
          <a:avLst/>
        </a:prstGeom>
        <a:ln>
          <a:noFill/>
        </a:ln>
        <a:effectLst>
          <a:softEdge rad="112500"/>
        </a:effectLst>
      </xdr:spPr>
    </xdr:pic>
    <xdr:clientData/>
  </xdr:twoCellAnchor>
  <xdr:twoCellAnchor editAs="oneCell">
    <xdr:from>
      <xdr:col>0</xdr:col>
      <xdr:colOff>190500</xdr:colOff>
      <xdr:row>18</xdr:row>
      <xdr:rowOff>19050</xdr:rowOff>
    </xdr:from>
    <xdr:to>
      <xdr:col>4</xdr:col>
      <xdr:colOff>535940</xdr:colOff>
      <xdr:row>23</xdr:row>
      <xdr:rowOff>38099</xdr:rowOff>
    </xdr:to>
    <xdr:pic>
      <xdr:nvPicPr>
        <xdr:cNvPr id="18" name="Picture 8" descr="http://www.viarural.com.ar/viarural.com.ar/insumosagropecuarios/ganaderos/motosierras/stihl/stihl-01.jpg"/>
        <xdr:cNvPicPr>
          <a:picLocks noChangeAspect="1" noChangeArrowheads="1"/>
        </xdr:cNvPicPr>
      </xdr:nvPicPr>
      <xdr:blipFill>
        <a:blip xmlns:r="http://schemas.openxmlformats.org/officeDocument/2006/relationships" r:embed="rId3" cstate="print"/>
        <a:srcRect t="14584" b="22916"/>
        <a:stretch>
          <a:fillRect/>
        </a:stretch>
      </xdr:blipFill>
      <xdr:spPr bwMode="auto">
        <a:xfrm>
          <a:off x="190500" y="4543425"/>
          <a:ext cx="3393440" cy="1590675"/>
        </a:xfrm>
        <a:prstGeom prst="rect">
          <a:avLst/>
        </a:prstGeom>
        <a:ln>
          <a:noFill/>
        </a:ln>
        <a:effectLst>
          <a:softEdge rad="112500"/>
        </a:effectLst>
      </xdr:spPr>
    </xdr:pic>
    <xdr:clientData/>
  </xdr:twoCellAnchor>
  <xdr:twoCellAnchor>
    <xdr:from>
      <xdr:col>10</xdr:col>
      <xdr:colOff>56030</xdr:colOff>
      <xdr:row>0</xdr:row>
      <xdr:rowOff>179293</xdr:rowOff>
    </xdr:from>
    <xdr:to>
      <xdr:col>11</xdr:col>
      <xdr:colOff>677112</xdr:colOff>
      <xdr:row>6</xdr:row>
      <xdr:rowOff>89646</xdr:rowOff>
    </xdr:to>
    <xdr:sp macro="" textlink="">
      <xdr:nvSpPr>
        <xdr:cNvPr id="9" name="8 CuadroTexto"/>
        <xdr:cNvSpPr txBox="1"/>
      </xdr:nvSpPr>
      <xdr:spPr>
        <a:xfrm>
          <a:off x="7676030" y="179293"/>
          <a:ext cx="1383082" cy="1098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81645</xdr:colOff>
      <xdr:row>114</xdr:row>
      <xdr:rowOff>95250</xdr:rowOff>
    </xdr:from>
    <xdr:to>
      <xdr:col>12</xdr:col>
      <xdr:colOff>176893</xdr:colOff>
      <xdr:row>131</xdr:row>
      <xdr:rowOff>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380999</xdr:colOff>
      <xdr:row>58</xdr:row>
      <xdr:rowOff>176892</xdr:rowOff>
    </xdr:from>
    <xdr:to>
      <xdr:col>15</xdr:col>
      <xdr:colOff>789214</xdr:colOff>
      <xdr:row>86</xdr:row>
      <xdr:rowOff>108857</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cglobal.imn.ac.cr/sites/default/files/documentos/factoresemision-gei-2016.pdf"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
  <sheetViews>
    <sheetView workbookViewId="0">
      <selection activeCell="B21" sqref="B21"/>
    </sheetView>
  </sheetViews>
  <sheetFormatPr baseColWidth="10" defaultRowHeight="15" x14ac:dyDescent="0.25"/>
  <cols>
    <col min="1" max="16384" width="11.42578125" style="3"/>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K200"/>
  <sheetViews>
    <sheetView workbookViewId="0">
      <selection activeCell="D14" sqref="D14:J14"/>
    </sheetView>
  </sheetViews>
  <sheetFormatPr baseColWidth="10" defaultRowHeight="15.75" x14ac:dyDescent="0.25"/>
  <cols>
    <col min="1" max="2" width="8.7109375" style="33" customWidth="1"/>
    <col min="3" max="11" width="15.7109375" style="33" customWidth="1"/>
    <col min="12" max="16384" width="11.42578125" style="33"/>
  </cols>
  <sheetData>
    <row r="1" spans="1:11" ht="24.95" customHeight="1" x14ac:dyDescent="0.35">
      <c r="A1" s="269" t="s">
        <v>92</v>
      </c>
      <c r="B1" s="269"/>
      <c r="C1" s="269"/>
      <c r="D1" s="269"/>
      <c r="E1" s="269"/>
      <c r="F1" s="269"/>
      <c r="G1" s="269"/>
      <c r="H1" s="269"/>
      <c r="I1" s="269"/>
      <c r="J1" s="269"/>
      <c r="K1" s="191"/>
    </row>
    <row r="2" spans="1:11" ht="24.95" customHeight="1" x14ac:dyDescent="0.35">
      <c r="A2" s="269" t="s">
        <v>93</v>
      </c>
      <c r="B2" s="269"/>
      <c r="C2" s="269"/>
      <c r="D2" s="269"/>
      <c r="E2" s="269"/>
      <c r="F2" s="269"/>
      <c r="G2" s="269"/>
      <c r="H2" s="269"/>
      <c r="I2" s="269"/>
      <c r="J2" s="269"/>
      <c r="K2" s="191"/>
    </row>
    <row r="3" spans="1:11" x14ac:dyDescent="0.25">
      <c r="A3" s="159"/>
      <c r="B3" s="159"/>
      <c r="C3" s="159"/>
      <c r="D3" s="159"/>
      <c r="E3" s="159"/>
      <c r="F3" s="159"/>
      <c r="G3" s="159"/>
      <c r="H3" s="159"/>
      <c r="I3" s="159"/>
      <c r="J3" s="159"/>
      <c r="K3" s="159"/>
    </row>
    <row r="4" spans="1:11" ht="36.75" customHeight="1" x14ac:dyDescent="0.25">
      <c r="A4" s="260" t="s">
        <v>69</v>
      </c>
      <c r="B4" s="260"/>
      <c r="C4" s="260"/>
      <c r="D4" s="260"/>
      <c r="E4" s="260"/>
      <c r="F4" s="260"/>
      <c r="G4" s="260"/>
      <c r="H4" s="260"/>
      <c r="I4" s="260"/>
      <c r="J4" s="260"/>
      <c r="K4" s="192"/>
    </row>
    <row r="6" spans="1:11" ht="20.100000000000001" customHeight="1" x14ac:dyDescent="0.25">
      <c r="A6" s="193" t="s">
        <v>112</v>
      </c>
      <c r="B6" s="194"/>
      <c r="C6" s="194"/>
      <c r="D6" s="194"/>
      <c r="E6" s="194"/>
      <c r="F6" s="194"/>
      <c r="G6" s="194"/>
      <c r="H6" s="194"/>
      <c r="I6" s="194"/>
      <c r="J6" s="194"/>
      <c r="K6" s="194"/>
    </row>
    <row r="7" spans="1:11" ht="20.100000000000001" customHeight="1" x14ac:dyDescent="0.25">
      <c r="A7" s="194"/>
      <c r="B7" s="194"/>
      <c r="C7" s="194"/>
      <c r="D7" s="194"/>
      <c r="E7" s="194"/>
      <c r="F7" s="194"/>
      <c r="G7" s="194"/>
      <c r="H7" s="194"/>
      <c r="I7" s="194"/>
      <c r="J7" s="194"/>
      <c r="K7" s="194"/>
    </row>
    <row r="8" spans="1:11" ht="15" customHeight="1" x14ac:dyDescent="0.25">
      <c r="A8" s="195">
        <v>1</v>
      </c>
      <c r="B8" s="196" t="s">
        <v>76</v>
      </c>
      <c r="C8" s="194"/>
      <c r="D8" s="261"/>
      <c r="E8" s="261"/>
      <c r="F8" s="261"/>
      <c r="G8" s="261"/>
      <c r="H8" s="261"/>
      <c r="I8" s="261"/>
      <c r="J8" s="261"/>
      <c r="K8" s="194"/>
    </row>
    <row r="9" spans="1:11" ht="15" customHeight="1" x14ac:dyDescent="0.25">
      <c r="A9" s="195">
        <v>2</v>
      </c>
      <c r="B9" s="196" t="s">
        <v>120</v>
      </c>
      <c r="C9" s="194"/>
      <c r="D9" s="192"/>
      <c r="E9" s="192"/>
      <c r="F9" s="192"/>
      <c r="G9" s="192"/>
      <c r="H9" s="192"/>
      <c r="I9" s="192"/>
      <c r="J9" s="192"/>
      <c r="K9" s="194"/>
    </row>
    <row r="10" spans="1:11" ht="15" customHeight="1" x14ac:dyDescent="0.25">
      <c r="A10" s="195">
        <v>3</v>
      </c>
      <c r="B10" s="196" t="s">
        <v>77</v>
      </c>
      <c r="C10" s="194"/>
      <c r="D10" s="261"/>
      <c r="E10" s="261"/>
      <c r="F10" s="261"/>
      <c r="G10" s="261"/>
      <c r="H10" s="261"/>
      <c r="I10" s="261"/>
      <c r="J10" s="261"/>
      <c r="K10" s="194"/>
    </row>
    <row r="11" spans="1:11" ht="15" customHeight="1" x14ac:dyDescent="0.25">
      <c r="A11" s="195">
        <v>4</v>
      </c>
      <c r="B11" s="196" t="s">
        <v>78</v>
      </c>
      <c r="C11" s="194"/>
      <c r="D11" s="261"/>
      <c r="E11" s="261"/>
      <c r="F11" s="261"/>
      <c r="G11" s="261"/>
      <c r="H11" s="261"/>
      <c r="I11" s="261"/>
      <c r="J11" s="261"/>
      <c r="K11" s="194"/>
    </row>
    <row r="12" spans="1:11" ht="15" customHeight="1" x14ac:dyDescent="0.25">
      <c r="A12" s="195">
        <v>5</v>
      </c>
      <c r="B12" s="196" t="s">
        <v>79</v>
      </c>
      <c r="C12" s="194"/>
      <c r="D12" s="261"/>
      <c r="E12" s="261"/>
      <c r="F12" s="261"/>
      <c r="G12" s="261"/>
      <c r="H12" s="261"/>
      <c r="I12" s="261"/>
      <c r="J12" s="261"/>
      <c r="K12" s="194"/>
    </row>
    <row r="13" spans="1:11" ht="15" customHeight="1" x14ac:dyDescent="0.25">
      <c r="A13" s="195">
        <v>6</v>
      </c>
      <c r="B13" s="196" t="s">
        <v>80</v>
      </c>
      <c r="C13" s="194"/>
      <c r="D13" s="261"/>
      <c r="E13" s="261"/>
      <c r="F13" s="261"/>
      <c r="G13" s="261"/>
      <c r="H13" s="261"/>
      <c r="I13" s="261"/>
      <c r="J13" s="261"/>
      <c r="K13" s="194"/>
    </row>
    <row r="14" spans="1:11" ht="15" customHeight="1" x14ac:dyDescent="0.25">
      <c r="A14" s="195">
        <v>7</v>
      </c>
      <c r="B14" s="196" t="s">
        <v>81</v>
      </c>
      <c r="C14" s="194"/>
      <c r="D14" s="261"/>
      <c r="E14" s="261"/>
      <c r="F14" s="261"/>
      <c r="G14" s="261"/>
      <c r="H14" s="261"/>
      <c r="I14" s="261"/>
      <c r="J14" s="261"/>
      <c r="K14" s="194"/>
    </row>
    <row r="15" spans="1:11" ht="15" customHeight="1" x14ac:dyDescent="0.25">
      <c r="A15" s="195">
        <v>8</v>
      </c>
      <c r="B15" s="196" t="s">
        <v>82</v>
      </c>
      <c r="C15" s="194"/>
      <c r="D15" s="261"/>
      <c r="E15" s="261"/>
      <c r="F15" s="261"/>
      <c r="G15" s="261"/>
      <c r="H15" s="261"/>
      <c r="I15" s="261"/>
      <c r="J15" s="261"/>
      <c r="K15" s="194"/>
    </row>
    <row r="16" spans="1:11" ht="15" customHeight="1" x14ac:dyDescent="0.25">
      <c r="A16" s="195">
        <v>9</v>
      </c>
      <c r="B16" s="196" t="s">
        <v>83</v>
      </c>
      <c r="C16" s="194"/>
      <c r="D16" s="261"/>
      <c r="E16" s="261"/>
      <c r="F16" s="261"/>
      <c r="G16" s="261"/>
      <c r="H16" s="261"/>
      <c r="I16" s="261"/>
      <c r="J16" s="261"/>
      <c r="K16" s="194"/>
    </row>
    <row r="17" spans="1:11" ht="15" customHeight="1" x14ac:dyDescent="0.25">
      <c r="A17" s="195">
        <v>10</v>
      </c>
      <c r="B17" s="196" t="s">
        <v>84</v>
      </c>
      <c r="C17" s="194"/>
      <c r="D17" s="261"/>
      <c r="E17" s="261"/>
      <c r="F17" s="261"/>
      <c r="G17" s="261"/>
      <c r="H17" s="261"/>
      <c r="I17" s="261"/>
      <c r="J17" s="261"/>
      <c r="K17" s="194"/>
    </row>
    <row r="18" spans="1:11" ht="15" customHeight="1" x14ac:dyDescent="0.25">
      <c r="A18" s="195">
        <v>11</v>
      </c>
      <c r="B18" s="196" t="s">
        <v>85</v>
      </c>
      <c r="C18" s="194"/>
      <c r="D18" s="261"/>
      <c r="E18" s="261"/>
      <c r="F18" s="261"/>
      <c r="G18" s="261"/>
      <c r="H18" s="261"/>
      <c r="I18" s="261"/>
      <c r="J18" s="261"/>
      <c r="K18" s="194"/>
    </row>
    <row r="19" spans="1:11" ht="15" customHeight="1" x14ac:dyDescent="0.25">
      <c r="A19" s="195">
        <v>12</v>
      </c>
      <c r="B19" s="196" t="s">
        <v>86</v>
      </c>
      <c r="C19" s="194"/>
      <c r="D19" s="261"/>
      <c r="E19" s="261"/>
      <c r="F19" s="261"/>
      <c r="G19" s="261"/>
      <c r="H19" s="261"/>
      <c r="I19" s="261"/>
      <c r="J19" s="261"/>
      <c r="K19" s="194"/>
    </row>
    <row r="20" spans="1:11" ht="15" customHeight="1" x14ac:dyDescent="0.25">
      <c r="A20" s="195">
        <v>13</v>
      </c>
      <c r="B20" s="196" t="s">
        <v>87</v>
      </c>
      <c r="C20" s="194"/>
      <c r="D20" s="261"/>
      <c r="E20" s="261"/>
      <c r="F20" s="261"/>
      <c r="G20" s="261"/>
      <c r="H20" s="261"/>
      <c r="I20" s="261"/>
      <c r="J20" s="261"/>
      <c r="K20" s="194"/>
    </row>
    <row r="21" spans="1:11" ht="15" customHeight="1" x14ac:dyDescent="0.25">
      <c r="A21" s="195">
        <v>14</v>
      </c>
      <c r="B21" s="196" t="s">
        <v>88</v>
      </c>
      <c r="C21" s="194"/>
      <c r="D21" s="261"/>
      <c r="E21" s="261"/>
      <c r="F21" s="261"/>
      <c r="G21" s="261"/>
      <c r="H21" s="261"/>
      <c r="I21" s="261"/>
      <c r="J21" s="261"/>
      <c r="K21" s="194"/>
    </row>
    <row r="22" spans="1:11" ht="15" customHeight="1" x14ac:dyDescent="0.25">
      <c r="A22" s="195">
        <v>15</v>
      </c>
      <c r="B22" s="196" t="s">
        <v>89</v>
      </c>
      <c r="C22" s="194"/>
      <c r="D22" s="261"/>
      <c r="E22" s="261"/>
      <c r="F22" s="261"/>
      <c r="G22" s="261"/>
      <c r="H22" s="261"/>
      <c r="I22" s="261"/>
      <c r="J22" s="261"/>
      <c r="K22" s="194"/>
    </row>
    <row r="23" spans="1:11" ht="15" customHeight="1" x14ac:dyDescent="0.25">
      <c r="A23" s="195">
        <v>16</v>
      </c>
      <c r="B23" s="196" t="s">
        <v>90</v>
      </c>
      <c r="C23" s="194"/>
      <c r="D23" s="261"/>
      <c r="E23" s="261"/>
      <c r="F23" s="261"/>
      <c r="G23" s="261"/>
      <c r="H23" s="261"/>
      <c r="I23" s="261"/>
      <c r="J23" s="261"/>
      <c r="K23" s="194"/>
    </row>
    <row r="24" spans="1:11" ht="15" customHeight="1" x14ac:dyDescent="0.25">
      <c r="A24" s="195">
        <v>17</v>
      </c>
      <c r="B24" s="196" t="s">
        <v>91</v>
      </c>
      <c r="C24" s="194"/>
      <c r="D24" s="261"/>
      <c r="E24" s="261"/>
      <c r="F24" s="261"/>
      <c r="G24" s="261"/>
      <c r="H24" s="261"/>
      <c r="I24" s="261"/>
      <c r="J24" s="261"/>
      <c r="K24" s="194"/>
    </row>
    <row r="25" spans="1:11" ht="15" customHeight="1" x14ac:dyDescent="0.25">
      <c r="A25" s="195"/>
      <c r="B25" s="196"/>
      <c r="C25" s="194"/>
      <c r="D25" s="194"/>
      <c r="E25" s="194"/>
      <c r="F25" s="194"/>
      <c r="G25" s="194"/>
      <c r="H25" s="194"/>
      <c r="I25" s="194"/>
      <c r="J25" s="194"/>
      <c r="K25" s="194"/>
    </row>
    <row r="26" spans="1:11" ht="15" customHeight="1" x14ac:dyDescent="0.25">
      <c r="A26" s="195"/>
      <c r="B26" s="196"/>
      <c r="C26" s="194"/>
      <c r="D26" s="194"/>
      <c r="E26" s="194"/>
      <c r="F26" s="194"/>
      <c r="G26" s="194"/>
      <c r="H26" s="194"/>
      <c r="I26" s="194"/>
      <c r="J26" s="194"/>
      <c r="K26" s="194"/>
    </row>
    <row r="27" spans="1:11" x14ac:dyDescent="0.25">
      <c r="A27" s="193" t="s">
        <v>70</v>
      </c>
    </row>
    <row r="28" spans="1:11" x14ac:dyDescent="0.25">
      <c r="A28" s="193"/>
    </row>
    <row r="29" spans="1:11" s="198" customFormat="1" ht="39.950000000000003" customHeight="1" x14ac:dyDescent="0.25">
      <c r="A29" s="197">
        <v>1</v>
      </c>
      <c r="B29" s="260" t="s">
        <v>113</v>
      </c>
      <c r="C29" s="260"/>
      <c r="D29" s="260"/>
      <c r="E29" s="260"/>
      <c r="F29" s="260"/>
      <c r="G29" s="260"/>
      <c r="H29" s="260"/>
      <c r="I29" s="260"/>
      <c r="J29" s="260"/>
    </row>
    <row r="30" spans="1:11" s="198" customFormat="1" ht="75" customHeight="1" x14ac:dyDescent="0.25">
      <c r="A30" s="197">
        <v>2</v>
      </c>
      <c r="B30" s="260" t="s">
        <v>115</v>
      </c>
      <c r="C30" s="260"/>
      <c r="D30" s="260"/>
      <c r="E30" s="260"/>
      <c r="F30" s="260"/>
      <c r="G30" s="260"/>
      <c r="H30" s="260"/>
      <c r="I30" s="260"/>
      <c r="J30" s="260"/>
    </row>
    <row r="31" spans="1:11" s="198" customFormat="1" x14ac:dyDescent="0.25">
      <c r="A31" s="197"/>
    </row>
    <row r="32" spans="1:11" s="198" customFormat="1" x14ac:dyDescent="0.25">
      <c r="A32" s="197"/>
    </row>
    <row r="33" spans="1:1" s="198" customFormat="1" x14ac:dyDescent="0.25">
      <c r="A33" s="197"/>
    </row>
    <row r="34" spans="1:1" s="198" customFormat="1" x14ac:dyDescent="0.25">
      <c r="A34" s="197"/>
    </row>
    <row r="35" spans="1:1" s="198" customFormat="1" x14ac:dyDescent="0.25">
      <c r="A35" s="197"/>
    </row>
    <row r="36" spans="1:1" s="198" customFormat="1" x14ac:dyDescent="0.25">
      <c r="A36" s="197"/>
    </row>
    <row r="37" spans="1:1" s="198" customFormat="1" x14ac:dyDescent="0.25">
      <c r="A37" s="197"/>
    </row>
    <row r="38" spans="1:1" s="198" customFormat="1" x14ac:dyDescent="0.25">
      <c r="A38" s="197"/>
    </row>
    <row r="39" spans="1:1" s="198" customFormat="1" x14ac:dyDescent="0.25">
      <c r="A39" s="197"/>
    </row>
    <row r="40" spans="1:1" s="198" customFormat="1" x14ac:dyDescent="0.25">
      <c r="A40" s="197"/>
    </row>
    <row r="41" spans="1:1" s="198" customFormat="1" x14ac:dyDescent="0.25">
      <c r="A41" s="197"/>
    </row>
    <row r="42" spans="1:1" s="198" customFormat="1" x14ac:dyDescent="0.25">
      <c r="A42" s="197"/>
    </row>
    <row r="43" spans="1:1" s="198" customFormat="1" x14ac:dyDescent="0.25">
      <c r="A43" s="197"/>
    </row>
    <row r="44" spans="1:1" s="198" customFormat="1" x14ac:dyDescent="0.25">
      <c r="A44" s="197"/>
    </row>
    <row r="45" spans="1:1" s="198" customFormat="1" x14ac:dyDescent="0.25">
      <c r="A45" s="197"/>
    </row>
    <row r="46" spans="1:1" s="198" customFormat="1" x14ac:dyDescent="0.25">
      <c r="A46" s="197"/>
    </row>
    <row r="47" spans="1:1" s="198" customFormat="1" x14ac:dyDescent="0.25">
      <c r="A47" s="197"/>
    </row>
    <row r="48" spans="1:1" s="198" customFormat="1" x14ac:dyDescent="0.25">
      <c r="A48" s="197"/>
    </row>
    <row r="49" spans="1:10" s="198" customFormat="1" x14ac:dyDescent="0.25">
      <c r="A49" s="197"/>
    </row>
    <row r="50" spans="1:10" s="198" customFormat="1" x14ac:dyDescent="0.25">
      <c r="A50" s="197"/>
    </row>
    <row r="51" spans="1:10" s="198" customFormat="1" x14ac:dyDescent="0.25">
      <c r="A51" s="197"/>
    </row>
    <row r="52" spans="1:10" s="198" customFormat="1" x14ac:dyDescent="0.25">
      <c r="A52" s="197"/>
    </row>
    <row r="53" spans="1:10" s="198" customFormat="1" x14ac:dyDescent="0.25">
      <c r="A53" s="197"/>
    </row>
    <row r="54" spans="1:10" s="198" customFormat="1" x14ac:dyDescent="0.25">
      <c r="A54" s="197"/>
    </row>
    <row r="55" spans="1:10" s="198" customFormat="1" x14ac:dyDescent="0.25">
      <c r="A55" s="197"/>
    </row>
    <row r="56" spans="1:10" s="198" customFormat="1" x14ac:dyDescent="0.25">
      <c r="A56" s="197"/>
    </row>
    <row r="57" spans="1:10" s="198" customFormat="1" ht="39.950000000000003" customHeight="1" x14ac:dyDescent="0.25">
      <c r="A57" s="197">
        <v>3</v>
      </c>
      <c r="B57" s="260" t="s">
        <v>110</v>
      </c>
      <c r="C57" s="260"/>
      <c r="D57" s="260"/>
      <c r="E57" s="260"/>
      <c r="F57" s="260"/>
      <c r="G57" s="260"/>
      <c r="H57" s="260"/>
      <c r="I57" s="260"/>
      <c r="J57" s="260"/>
    </row>
    <row r="58" spans="1:10" s="198" customFormat="1" ht="30" customHeight="1" x14ac:dyDescent="0.25">
      <c r="A58" s="197">
        <v>4</v>
      </c>
      <c r="B58" s="265" t="s">
        <v>107</v>
      </c>
      <c r="C58" s="265"/>
      <c r="D58" s="265"/>
      <c r="E58" s="265"/>
      <c r="F58" s="265"/>
      <c r="G58" s="265"/>
      <c r="H58" s="265"/>
      <c r="I58" s="265"/>
      <c r="J58" s="265"/>
    </row>
    <row r="59" spans="1:10" s="198" customFormat="1" ht="30" customHeight="1" x14ac:dyDescent="0.25">
      <c r="A59" s="197"/>
      <c r="B59" s="199"/>
      <c r="C59" s="266" t="s">
        <v>101</v>
      </c>
      <c r="D59" s="267"/>
      <c r="E59" s="268"/>
      <c r="F59" s="266" t="s">
        <v>99</v>
      </c>
      <c r="G59" s="267"/>
      <c r="H59" s="267"/>
      <c r="I59" s="268"/>
      <c r="J59" s="199"/>
    </row>
    <row r="60" spans="1:10" s="198" customFormat="1" ht="35.1" customHeight="1" x14ac:dyDescent="0.25">
      <c r="A60" s="197"/>
      <c r="B60" s="199"/>
      <c r="C60" s="200">
        <v>4</v>
      </c>
      <c r="D60" s="262" t="s">
        <v>98</v>
      </c>
      <c r="E60" s="264"/>
      <c r="F60" s="262" t="s">
        <v>100</v>
      </c>
      <c r="G60" s="263"/>
      <c r="H60" s="263"/>
      <c r="I60" s="264"/>
      <c r="J60" s="199"/>
    </row>
    <row r="61" spans="1:10" s="198" customFormat="1" ht="35.1" customHeight="1" x14ac:dyDescent="0.25">
      <c r="A61" s="197"/>
      <c r="B61" s="199"/>
      <c r="C61" s="201" t="s">
        <v>104</v>
      </c>
      <c r="D61" s="262" t="s">
        <v>102</v>
      </c>
      <c r="E61" s="264"/>
      <c r="F61" s="262" t="s">
        <v>103</v>
      </c>
      <c r="G61" s="263"/>
      <c r="H61" s="263"/>
      <c r="I61" s="264"/>
      <c r="J61" s="199"/>
    </row>
    <row r="62" spans="1:10" s="198" customFormat="1" ht="35.1" customHeight="1" x14ac:dyDescent="0.25">
      <c r="A62" s="197"/>
      <c r="B62" s="199"/>
      <c r="C62" s="200">
        <v>17</v>
      </c>
      <c r="D62" s="262" t="s">
        <v>91</v>
      </c>
      <c r="E62" s="264"/>
      <c r="F62" s="262" t="s">
        <v>117</v>
      </c>
      <c r="G62" s="263"/>
      <c r="H62" s="263"/>
      <c r="I62" s="264"/>
      <c r="J62" s="199"/>
    </row>
    <row r="63" spans="1:10" s="198" customFormat="1" ht="30" customHeight="1" x14ac:dyDescent="0.25">
      <c r="A63" s="197"/>
      <c r="B63" s="199"/>
      <c r="C63" s="199"/>
      <c r="D63" s="199"/>
      <c r="E63" s="199"/>
      <c r="F63" s="199"/>
      <c r="G63" s="199"/>
      <c r="H63" s="199"/>
      <c r="I63" s="199"/>
      <c r="J63" s="199"/>
    </row>
    <row r="64" spans="1:10" s="198" customFormat="1" ht="39.950000000000003" customHeight="1" x14ac:dyDescent="0.25">
      <c r="A64" s="197">
        <v>5</v>
      </c>
      <c r="B64" s="260" t="s">
        <v>111</v>
      </c>
      <c r="C64" s="260"/>
      <c r="D64" s="260"/>
      <c r="E64" s="260"/>
      <c r="F64" s="260"/>
      <c r="G64" s="260"/>
      <c r="H64" s="260"/>
      <c r="I64" s="260"/>
      <c r="J64" s="260"/>
    </row>
    <row r="65" spans="1:10" s="198" customFormat="1" ht="30" customHeight="1" x14ac:dyDescent="0.25">
      <c r="A65" s="197"/>
      <c r="B65" s="199"/>
      <c r="C65" s="266" t="s">
        <v>101</v>
      </c>
      <c r="D65" s="267"/>
      <c r="E65" s="268"/>
      <c r="F65" s="266" t="s">
        <v>108</v>
      </c>
      <c r="G65" s="267"/>
      <c r="H65" s="267"/>
      <c r="I65" s="268"/>
      <c r="J65" s="199"/>
    </row>
    <row r="66" spans="1:10" s="198" customFormat="1" ht="75" customHeight="1" x14ac:dyDescent="0.25">
      <c r="A66" s="197"/>
      <c r="B66" s="199"/>
      <c r="C66" s="201" t="s">
        <v>104</v>
      </c>
      <c r="D66" s="262" t="s">
        <v>102</v>
      </c>
      <c r="E66" s="264"/>
      <c r="F66" s="262" t="s">
        <v>109</v>
      </c>
      <c r="G66" s="263"/>
      <c r="H66" s="263"/>
      <c r="I66" s="264"/>
      <c r="J66" s="199"/>
    </row>
    <row r="67" spans="1:10" s="198" customFormat="1" ht="60" customHeight="1" x14ac:dyDescent="0.25">
      <c r="A67" s="197"/>
      <c r="B67" s="199"/>
      <c r="C67" s="201">
        <v>15</v>
      </c>
      <c r="D67" s="262" t="s">
        <v>89</v>
      </c>
      <c r="E67" s="264"/>
      <c r="F67" s="262" t="s">
        <v>114</v>
      </c>
      <c r="G67" s="263"/>
      <c r="H67" s="263"/>
      <c r="I67" s="264"/>
      <c r="J67" s="199"/>
    </row>
    <row r="68" spans="1:10" s="198" customFormat="1" ht="60" customHeight="1" x14ac:dyDescent="0.25">
      <c r="A68" s="197"/>
      <c r="B68" s="199"/>
      <c r="C68" s="201">
        <v>16</v>
      </c>
      <c r="D68" s="262" t="s">
        <v>90</v>
      </c>
      <c r="E68" s="264"/>
      <c r="F68" s="262" t="s">
        <v>114</v>
      </c>
      <c r="G68" s="263"/>
      <c r="H68" s="263"/>
      <c r="I68" s="264"/>
      <c r="J68" s="199"/>
    </row>
    <row r="69" spans="1:10" s="198" customFormat="1" ht="30" customHeight="1" x14ac:dyDescent="0.25">
      <c r="A69" s="197"/>
      <c r="B69" s="199"/>
      <c r="C69" s="199"/>
      <c r="D69" s="199"/>
      <c r="E69" s="199"/>
      <c r="F69" s="199"/>
      <c r="G69" s="199"/>
      <c r="H69" s="199"/>
      <c r="I69" s="199"/>
      <c r="J69" s="199"/>
    </row>
    <row r="70" spans="1:10" s="198" customFormat="1" ht="30" customHeight="1" x14ac:dyDescent="0.25">
      <c r="A70" s="197">
        <v>6</v>
      </c>
      <c r="B70" s="265" t="s">
        <v>105</v>
      </c>
      <c r="C70" s="265"/>
      <c r="D70" s="265"/>
      <c r="E70" s="265"/>
      <c r="F70" s="265"/>
      <c r="G70" s="265"/>
      <c r="H70" s="265"/>
      <c r="I70" s="265"/>
      <c r="J70" s="265"/>
    </row>
    <row r="71" spans="1:10" s="202" customFormat="1" ht="54.95" customHeight="1" x14ac:dyDescent="0.25">
      <c r="A71" s="195"/>
      <c r="C71" s="260" t="s">
        <v>106</v>
      </c>
      <c r="D71" s="260"/>
      <c r="E71" s="260"/>
      <c r="F71" s="260"/>
      <c r="G71" s="260"/>
      <c r="H71" s="260"/>
      <c r="I71" s="260"/>
      <c r="J71" s="260"/>
    </row>
    <row r="72" spans="1:10" s="198" customFormat="1" x14ac:dyDescent="0.25">
      <c r="A72" s="197"/>
    </row>
    <row r="73" spans="1:10" s="198" customFormat="1" x14ac:dyDescent="0.25">
      <c r="A73" s="197"/>
    </row>
    <row r="74" spans="1:10" s="198" customFormat="1" x14ac:dyDescent="0.25">
      <c r="A74" s="197"/>
    </row>
    <row r="75" spans="1:10" s="198" customFormat="1" x14ac:dyDescent="0.25">
      <c r="A75" s="197"/>
    </row>
    <row r="76" spans="1:10" s="198" customFormat="1" x14ac:dyDescent="0.25">
      <c r="A76" s="197"/>
    </row>
    <row r="77" spans="1:10" s="198" customFormat="1" x14ac:dyDescent="0.25">
      <c r="A77" s="197"/>
    </row>
    <row r="78" spans="1:10" s="198" customFormat="1" x14ac:dyDescent="0.25">
      <c r="A78" s="197"/>
    </row>
    <row r="79" spans="1:10" s="198" customFormat="1" x14ac:dyDescent="0.25">
      <c r="A79" s="197"/>
    </row>
    <row r="80" spans="1:10" s="198" customFormat="1" x14ac:dyDescent="0.25">
      <c r="A80" s="197"/>
    </row>
    <row r="81" spans="1:1" s="198" customFormat="1" x14ac:dyDescent="0.25">
      <c r="A81" s="197"/>
    </row>
    <row r="82" spans="1:1" s="198" customFormat="1" x14ac:dyDescent="0.25">
      <c r="A82" s="197"/>
    </row>
    <row r="83" spans="1:1" s="198" customFormat="1" x14ac:dyDescent="0.25">
      <c r="A83" s="197"/>
    </row>
    <row r="84" spans="1:1" s="198" customFormat="1" x14ac:dyDescent="0.25">
      <c r="A84" s="197"/>
    </row>
    <row r="85" spans="1:1" s="198" customFormat="1" x14ac:dyDescent="0.25">
      <c r="A85" s="197"/>
    </row>
    <row r="86" spans="1:1" s="198" customFormat="1" x14ac:dyDescent="0.25">
      <c r="A86" s="197"/>
    </row>
    <row r="87" spans="1:1" s="198" customFormat="1" x14ac:dyDescent="0.25">
      <c r="A87" s="197"/>
    </row>
    <row r="88" spans="1:1" s="198" customFormat="1" x14ac:dyDescent="0.25">
      <c r="A88" s="197"/>
    </row>
    <row r="89" spans="1:1" s="198" customFormat="1" x14ac:dyDescent="0.25">
      <c r="A89" s="197"/>
    </row>
    <row r="90" spans="1:1" s="198" customFormat="1" x14ac:dyDescent="0.25">
      <c r="A90" s="197"/>
    </row>
    <row r="91" spans="1:1" s="198" customFormat="1" x14ac:dyDescent="0.25">
      <c r="A91" s="197"/>
    </row>
    <row r="92" spans="1:1" s="198" customFormat="1" x14ac:dyDescent="0.25">
      <c r="A92" s="197"/>
    </row>
    <row r="93" spans="1:1" s="198" customFormat="1" x14ac:dyDescent="0.25">
      <c r="A93" s="197"/>
    </row>
    <row r="94" spans="1:1" s="198" customFormat="1" x14ac:dyDescent="0.25">
      <c r="A94" s="197"/>
    </row>
    <row r="95" spans="1:1" s="198" customFormat="1" x14ac:dyDescent="0.25">
      <c r="A95" s="197"/>
    </row>
    <row r="96" spans="1:1" s="198" customFormat="1" x14ac:dyDescent="0.25">
      <c r="A96" s="197"/>
    </row>
    <row r="97" spans="1:11" s="198" customFormat="1" x14ac:dyDescent="0.25">
      <c r="A97" s="197"/>
    </row>
    <row r="98" spans="1:11" s="198" customFormat="1" x14ac:dyDescent="0.25">
      <c r="A98" s="197"/>
    </row>
    <row r="99" spans="1:11" s="198" customFormat="1" ht="60" customHeight="1" x14ac:dyDescent="0.25">
      <c r="A99" s="197"/>
      <c r="B99" s="197"/>
      <c r="C99" s="259" t="s">
        <v>116</v>
      </c>
      <c r="D99" s="259"/>
      <c r="E99" s="259"/>
      <c r="F99" s="259"/>
      <c r="G99" s="259"/>
      <c r="H99" s="259"/>
      <c r="I99" s="259"/>
      <c r="J99" s="259"/>
      <c r="K99" s="203"/>
    </row>
    <row r="100" spans="1:11" s="198" customFormat="1" x14ac:dyDescent="0.25">
      <c r="A100" s="197"/>
      <c r="B100" s="197"/>
    </row>
    <row r="101" spans="1:11" s="198" customFormat="1" x14ac:dyDescent="0.25">
      <c r="A101" s="197"/>
      <c r="B101" s="197"/>
    </row>
    <row r="102" spans="1:11" s="198" customFormat="1" x14ac:dyDescent="0.25">
      <c r="A102" s="197"/>
      <c r="B102" s="197"/>
    </row>
    <row r="103" spans="1:11" s="198" customFormat="1" x14ac:dyDescent="0.25">
      <c r="A103" s="197"/>
      <c r="B103" s="197"/>
    </row>
    <row r="104" spans="1:11" s="198" customFormat="1" x14ac:dyDescent="0.25">
      <c r="A104" s="197"/>
      <c r="B104" s="197"/>
    </row>
    <row r="105" spans="1:11" s="198" customFormat="1" x14ac:dyDescent="0.25">
      <c r="A105" s="197"/>
      <c r="B105" s="197"/>
    </row>
    <row r="106" spans="1:11" s="198" customFormat="1" x14ac:dyDescent="0.25">
      <c r="A106" s="197"/>
      <c r="B106" s="197"/>
    </row>
    <row r="107" spans="1:11" s="198" customFormat="1" x14ac:dyDescent="0.25">
      <c r="A107" s="197"/>
      <c r="B107" s="197"/>
    </row>
    <row r="108" spans="1:11" s="198" customFormat="1" x14ac:dyDescent="0.25">
      <c r="A108" s="197"/>
      <c r="B108" s="197"/>
    </row>
    <row r="109" spans="1:11" s="198" customFormat="1" x14ac:dyDescent="0.25">
      <c r="A109" s="197"/>
      <c r="B109" s="197"/>
    </row>
    <row r="110" spans="1:11" s="198" customFormat="1" x14ac:dyDescent="0.25">
      <c r="A110" s="197"/>
      <c r="B110" s="197"/>
    </row>
    <row r="111" spans="1:11" s="198" customFormat="1" x14ac:dyDescent="0.25">
      <c r="A111" s="197"/>
      <c r="B111" s="197"/>
    </row>
    <row r="112" spans="1:11" s="198" customFormat="1" x14ac:dyDescent="0.25">
      <c r="A112" s="197"/>
      <c r="B112" s="197"/>
    </row>
    <row r="113" spans="1:11" s="198" customFormat="1" x14ac:dyDescent="0.25">
      <c r="A113" s="197"/>
      <c r="B113" s="197"/>
    </row>
    <row r="114" spans="1:11" s="198" customFormat="1" x14ac:dyDescent="0.25">
      <c r="A114" s="197"/>
      <c r="B114" s="197"/>
    </row>
    <row r="115" spans="1:11" s="198" customFormat="1" x14ac:dyDescent="0.25">
      <c r="A115" s="197"/>
      <c r="B115" s="197"/>
    </row>
    <row r="116" spans="1:11" s="198" customFormat="1" x14ac:dyDescent="0.25">
      <c r="A116" s="197"/>
      <c r="B116" s="197"/>
    </row>
    <row r="117" spans="1:11" s="198" customFormat="1" x14ac:dyDescent="0.25">
      <c r="A117" s="197"/>
      <c r="B117" s="197"/>
    </row>
    <row r="118" spans="1:11" s="198" customFormat="1" x14ac:dyDescent="0.25">
      <c r="A118" s="197"/>
      <c r="B118" s="197"/>
    </row>
    <row r="119" spans="1:11" s="198" customFormat="1" x14ac:dyDescent="0.25">
      <c r="A119" s="197"/>
      <c r="B119" s="197"/>
    </row>
    <row r="120" spans="1:11" s="198" customFormat="1" x14ac:dyDescent="0.25">
      <c r="A120" s="197"/>
      <c r="B120" s="197"/>
    </row>
    <row r="121" spans="1:11" s="198" customFormat="1" x14ac:dyDescent="0.25">
      <c r="A121" s="197"/>
      <c r="B121" s="197"/>
    </row>
    <row r="122" spans="1:11" s="198" customFormat="1" x14ac:dyDescent="0.25">
      <c r="A122" s="197"/>
      <c r="B122" s="197"/>
    </row>
    <row r="123" spans="1:11" s="198" customFormat="1" x14ac:dyDescent="0.25">
      <c r="A123" s="197"/>
    </row>
    <row r="124" spans="1:11" s="198" customFormat="1" x14ac:dyDescent="0.25">
      <c r="A124" s="197"/>
    </row>
    <row r="125" spans="1:11" s="198" customFormat="1" x14ac:dyDescent="0.25">
      <c r="A125" s="197"/>
      <c r="B125" s="202"/>
      <c r="C125" s="202"/>
      <c r="D125" s="202"/>
      <c r="E125" s="202"/>
      <c r="F125" s="202"/>
      <c r="G125" s="202"/>
      <c r="H125" s="202"/>
      <c r="I125" s="202"/>
      <c r="J125" s="202"/>
    </row>
    <row r="126" spans="1:11" s="202" customFormat="1" ht="39.950000000000003" customHeight="1" x14ac:dyDescent="0.25">
      <c r="A126" s="195"/>
      <c r="B126" s="260"/>
      <c r="C126" s="260"/>
      <c r="D126" s="260"/>
      <c r="E126" s="260"/>
      <c r="F126" s="260"/>
      <c r="G126" s="260"/>
      <c r="H126" s="260"/>
      <c r="I126" s="260"/>
      <c r="J126" s="260"/>
      <c r="K126" s="260"/>
    </row>
    <row r="127" spans="1:11" x14ac:dyDescent="0.25">
      <c r="A127" s="35"/>
    </row>
    <row r="128" spans="1:11" x14ac:dyDescent="0.25">
      <c r="A128" s="35"/>
    </row>
    <row r="129" spans="1:1" x14ac:dyDescent="0.25">
      <c r="A129" s="35"/>
    </row>
    <row r="130" spans="1:1" x14ac:dyDescent="0.25">
      <c r="A130" s="35"/>
    </row>
    <row r="131" spans="1:1" x14ac:dyDescent="0.25">
      <c r="A131" s="35"/>
    </row>
    <row r="132" spans="1:1" x14ac:dyDescent="0.25">
      <c r="A132" s="35"/>
    </row>
    <row r="133" spans="1:1" x14ac:dyDescent="0.25">
      <c r="A133" s="35"/>
    </row>
    <row r="134" spans="1:1" x14ac:dyDescent="0.25">
      <c r="A134" s="35"/>
    </row>
    <row r="135" spans="1:1" x14ac:dyDescent="0.25">
      <c r="A135" s="35"/>
    </row>
    <row r="136" spans="1:1" x14ac:dyDescent="0.25">
      <c r="A136" s="35"/>
    </row>
    <row r="137" spans="1:1" x14ac:dyDescent="0.25">
      <c r="A137" s="35"/>
    </row>
    <row r="138" spans="1:1" x14ac:dyDescent="0.25">
      <c r="A138" s="35"/>
    </row>
    <row r="139" spans="1:1" x14ac:dyDescent="0.25">
      <c r="A139" s="35"/>
    </row>
    <row r="140" spans="1:1" x14ac:dyDescent="0.25">
      <c r="A140" s="35"/>
    </row>
    <row r="141" spans="1:1" x14ac:dyDescent="0.25">
      <c r="A141" s="35"/>
    </row>
    <row r="142" spans="1:1" x14ac:dyDescent="0.25">
      <c r="A142" s="35"/>
    </row>
    <row r="143" spans="1:1" x14ac:dyDescent="0.25">
      <c r="A143" s="35"/>
    </row>
    <row r="144" spans="1:1" x14ac:dyDescent="0.25">
      <c r="A144" s="35"/>
    </row>
    <row r="145" spans="1:1" x14ac:dyDescent="0.25">
      <c r="A145" s="35"/>
    </row>
    <row r="146" spans="1:1" x14ac:dyDescent="0.25">
      <c r="A146" s="35"/>
    </row>
    <row r="147" spans="1:1" x14ac:dyDescent="0.25">
      <c r="A147" s="35"/>
    </row>
    <row r="148" spans="1:1" x14ac:dyDescent="0.25">
      <c r="A148" s="35"/>
    </row>
    <row r="149" spans="1:1" x14ac:dyDescent="0.25">
      <c r="A149" s="35"/>
    </row>
    <row r="150" spans="1:1" x14ac:dyDescent="0.25">
      <c r="A150" s="35"/>
    </row>
    <row r="151" spans="1:1" x14ac:dyDescent="0.25">
      <c r="A151" s="35"/>
    </row>
    <row r="152" spans="1:1" x14ac:dyDescent="0.25">
      <c r="A152" s="35"/>
    </row>
    <row r="153" spans="1:1" x14ac:dyDescent="0.25">
      <c r="A153" s="35"/>
    </row>
    <row r="154" spans="1:1" x14ac:dyDescent="0.25">
      <c r="A154" s="35"/>
    </row>
    <row r="155" spans="1:1" x14ac:dyDescent="0.25">
      <c r="A155" s="35"/>
    </row>
    <row r="156" spans="1:1" x14ac:dyDescent="0.25">
      <c r="A156" s="35"/>
    </row>
    <row r="157" spans="1:1" x14ac:dyDescent="0.25">
      <c r="A157" s="35"/>
    </row>
    <row r="158" spans="1:1" x14ac:dyDescent="0.25">
      <c r="A158" s="35"/>
    </row>
    <row r="159" spans="1:1" x14ac:dyDescent="0.25">
      <c r="A159" s="35"/>
    </row>
    <row r="160" spans="1:1" x14ac:dyDescent="0.25">
      <c r="A160" s="35"/>
    </row>
    <row r="161" spans="1:1" x14ac:dyDescent="0.25">
      <c r="A161" s="35"/>
    </row>
    <row r="162" spans="1:1" x14ac:dyDescent="0.25">
      <c r="A162" s="35"/>
    </row>
    <row r="163" spans="1:1" x14ac:dyDescent="0.25">
      <c r="A163" s="35"/>
    </row>
    <row r="164" spans="1:1" x14ac:dyDescent="0.25">
      <c r="A164" s="35"/>
    </row>
    <row r="165" spans="1:1" x14ac:dyDescent="0.25">
      <c r="A165" s="35"/>
    </row>
    <row r="166" spans="1:1" x14ac:dyDescent="0.25">
      <c r="A166" s="35"/>
    </row>
    <row r="167" spans="1:1" x14ac:dyDescent="0.25">
      <c r="A167" s="35"/>
    </row>
    <row r="168" spans="1:1" x14ac:dyDescent="0.25">
      <c r="A168" s="35"/>
    </row>
    <row r="169" spans="1:1" x14ac:dyDescent="0.25">
      <c r="A169" s="35"/>
    </row>
    <row r="170" spans="1:1" x14ac:dyDescent="0.25">
      <c r="A170" s="35"/>
    </row>
    <row r="171" spans="1:1" x14ac:dyDescent="0.25">
      <c r="A171" s="35"/>
    </row>
    <row r="172" spans="1:1" x14ac:dyDescent="0.25">
      <c r="A172" s="35"/>
    </row>
    <row r="173" spans="1:1" x14ac:dyDescent="0.25">
      <c r="A173" s="35"/>
    </row>
    <row r="174" spans="1:1" x14ac:dyDescent="0.25">
      <c r="A174" s="35"/>
    </row>
    <row r="175" spans="1:1" x14ac:dyDescent="0.25">
      <c r="A175" s="35"/>
    </row>
    <row r="176" spans="1:1" x14ac:dyDescent="0.25">
      <c r="A176" s="35"/>
    </row>
    <row r="177" spans="1:1" x14ac:dyDescent="0.25">
      <c r="A177" s="35"/>
    </row>
    <row r="178" spans="1:1" x14ac:dyDescent="0.25">
      <c r="A178" s="35"/>
    </row>
    <row r="179" spans="1:1" x14ac:dyDescent="0.25">
      <c r="A179" s="35"/>
    </row>
    <row r="180" spans="1:1" x14ac:dyDescent="0.25">
      <c r="A180" s="35"/>
    </row>
    <row r="181" spans="1:1" x14ac:dyDescent="0.25">
      <c r="A181" s="35"/>
    </row>
    <row r="182" spans="1:1" x14ac:dyDescent="0.25">
      <c r="A182" s="35"/>
    </row>
    <row r="183" spans="1:1" x14ac:dyDescent="0.25">
      <c r="A183" s="35"/>
    </row>
    <row r="184" spans="1:1" x14ac:dyDescent="0.25">
      <c r="A184" s="35"/>
    </row>
    <row r="185" spans="1:1" x14ac:dyDescent="0.25">
      <c r="A185" s="35"/>
    </row>
    <row r="186" spans="1:1" x14ac:dyDescent="0.25">
      <c r="A186" s="35"/>
    </row>
    <row r="187" spans="1:1" x14ac:dyDescent="0.25">
      <c r="A187" s="35"/>
    </row>
    <row r="188" spans="1:1" x14ac:dyDescent="0.25">
      <c r="A188" s="35"/>
    </row>
    <row r="189" spans="1:1" x14ac:dyDescent="0.25">
      <c r="A189" s="35"/>
    </row>
    <row r="190" spans="1:1" x14ac:dyDescent="0.25">
      <c r="A190" s="35"/>
    </row>
    <row r="199" spans="1:1" x14ac:dyDescent="0.25">
      <c r="A199" s="33" t="s">
        <v>71</v>
      </c>
    </row>
    <row r="200" spans="1:1" x14ac:dyDescent="0.25">
      <c r="A200" s="33">
        <v>2</v>
      </c>
    </row>
  </sheetData>
  <sheetProtection sheet="1" objects="1" scenarios="1" selectLockedCells="1"/>
  <mergeCells count="44">
    <mergeCell ref="F59:I59"/>
    <mergeCell ref="D60:E60"/>
    <mergeCell ref="D61:E61"/>
    <mergeCell ref="D62:E62"/>
    <mergeCell ref="B64:J64"/>
    <mergeCell ref="F65:I65"/>
    <mergeCell ref="D68:E68"/>
    <mergeCell ref="F68:I68"/>
    <mergeCell ref="D66:E66"/>
    <mergeCell ref="F66:I66"/>
    <mergeCell ref="D67:E67"/>
    <mergeCell ref="F67:I67"/>
    <mergeCell ref="A1:J1"/>
    <mergeCell ref="A2:J2"/>
    <mergeCell ref="B126:K126"/>
    <mergeCell ref="D8:J8"/>
    <mergeCell ref="D10:J10"/>
    <mergeCell ref="D11:J11"/>
    <mergeCell ref="D12:J12"/>
    <mergeCell ref="D13:J13"/>
    <mergeCell ref="D14:J14"/>
    <mergeCell ref="D15:J15"/>
    <mergeCell ref="D21:J21"/>
    <mergeCell ref="D22:J22"/>
    <mergeCell ref="D23:J23"/>
    <mergeCell ref="D24:J24"/>
    <mergeCell ref="D18:J18"/>
    <mergeCell ref="C65:E65"/>
    <mergeCell ref="C99:J99"/>
    <mergeCell ref="B57:J57"/>
    <mergeCell ref="A4:J4"/>
    <mergeCell ref="D16:J16"/>
    <mergeCell ref="D17:J17"/>
    <mergeCell ref="D19:J19"/>
    <mergeCell ref="D20:J20"/>
    <mergeCell ref="F60:I60"/>
    <mergeCell ref="F61:I61"/>
    <mergeCell ref="F62:I62"/>
    <mergeCell ref="B58:J58"/>
    <mergeCell ref="C71:J71"/>
    <mergeCell ref="B70:J70"/>
    <mergeCell ref="C59:E59"/>
    <mergeCell ref="B29:J29"/>
    <mergeCell ref="B30:J30"/>
  </mergeCells>
  <pageMargins left="0.70866141732283472" right="0.70866141732283472" top="0.74803149606299213" bottom="0.74803149606299213" header="0.31496062992125984" footer="0.31496062992125984"/>
  <pageSetup scale="64" fitToHeight="3"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pageSetUpPr fitToPage="1"/>
  </sheetPr>
  <dimension ref="A1:O97"/>
  <sheetViews>
    <sheetView zoomScale="90" zoomScaleNormal="90" workbookViewId="0">
      <selection activeCell="P10" sqref="P10"/>
    </sheetView>
  </sheetViews>
  <sheetFormatPr baseColWidth="10" defaultRowHeight="15" x14ac:dyDescent="0.25"/>
  <cols>
    <col min="1" max="12" width="10.7109375" style="1" customWidth="1"/>
    <col min="13" max="16384" width="11.42578125" style="1"/>
  </cols>
  <sheetData>
    <row r="1" spans="1:13" ht="24.95" customHeight="1" x14ac:dyDescent="0.25">
      <c r="A1" s="270" t="s">
        <v>120</v>
      </c>
      <c r="B1" s="270"/>
      <c r="C1" s="270"/>
      <c r="D1" s="270"/>
      <c r="E1" s="270"/>
      <c r="F1" s="270"/>
      <c r="G1" s="270"/>
      <c r="H1" s="270"/>
      <c r="I1" s="270"/>
      <c r="J1" s="270"/>
      <c r="K1" s="270"/>
      <c r="L1" s="270"/>
      <c r="M1" s="270"/>
    </row>
    <row r="2" spans="1:13" ht="23.25" x14ac:dyDescent="0.25">
      <c r="A2" s="156"/>
      <c r="B2" s="156"/>
      <c r="C2" s="156"/>
      <c r="D2" s="156"/>
      <c r="E2" s="156"/>
      <c r="F2" s="156"/>
      <c r="G2" s="156"/>
      <c r="H2" s="156"/>
      <c r="I2" s="156"/>
      <c r="J2" s="156"/>
      <c r="K2" s="69"/>
    </row>
    <row r="3" spans="1:13" ht="47.25" customHeight="1" x14ac:dyDescent="0.25">
      <c r="A3" s="271" t="s">
        <v>155</v>
      </c>
      <c r="B3" s="271"/>
      <c r="C3" s="271"/>
      <c r="D3" s="271"/>
      <c r="E3" s="271"/>
      <c r="F3" s="271"/>
      <c r="G3" s="271"/>
      <c r="H3" s="271"/>
      <c r="I3" s="271"/>
      <c r="J3" s="271"/>
      <c r="K3" s="271"/>
      <c r="L3" s="271"/>
      <c r="M3" s="271"/>
    </row>
    <row r="4" spans="1:13" ht="20.100000000000001" customHeight="1" x14ac:dyDescent="0.25">
      <c r="A4" s="68"/>
      <c r="B4" s="68"/>
      <c r="C4" s="68"/>
      <c r="D4" s="68"/>
      <c r="E4" s="68"/>
      <c r="F4" s="68"/>
      <c r="G4" s="68"/>
      <c r="H4" s="68"/>
      <c r="I4" s="68"/>
      <c r="J4" s="68"/>
      <c r="K4" s="56"/>
    </row>
    <row r="5" spans="1:13" ht="23.25" customHeight="1" x14ac:dyDescent="0.25">
      <c r="A5" s="286" t="s">
        <v>156</v>
      </c>
      <c r="B5" s="286"/>
      <c r="C5" s="286"/>
      <c r="D5" s="286"/>
      <c r="E5" s="286"/>
      <c r="F5" s="286"/>
      <c r="G5" s="286"/>
      <c r="H5" s="286"/>
      <c r="I5" s="286"/>
      <c r="J5" s="286"/>
      <c r="K5" s="286"/>
      <c r="L5" s="286"/>
      <c r="M5" s="286"/>
    </row>
    <row r="7" spans="1:13" ht="63" customHeight="1" x14ac:dyDescent="0.25">
      <c r="A7" s="271" t="s">
        <v>157</v>
      </c>
      <c r="B7" s="271"/>
      <c r="C7" s="271"/>
      <c r="D7" s="271"/>
      <c r="E7" s="271"/>
      <c r="F7" s="271"/>
      <c r="G7" s="271"/>
      <c r="H7" s="271"/>
      <c r="I7" s="271"/>
      <c r="J7" s="271"/>
      <c r="K7" s="271"/>
      <c r="L7" s="271"/>
      <c r="M7" s="271"/>
    </row>
    <row r="8" spans="1:13" ht="15.75" thickBot="1" x14ac:dyDescent="0.3"/>
    <row r="9" spans="1:13" ht="35.1" customHeight="1" x14ac:dyDescent="0.25">
      <c r="A9" s="272" t="s">
        <v>163</v>
      </c>
      <c r="B9" s="273"/>
      <c r="C9" s="273"/>
      <c r="D9" s="273"/>
      <c r="E9" s="273"/>
      <c r="F9" s="273"/>
      <c r="G9" s="273"/>
      <c r="H9" s="275" t="s">
        <v>159</v>
      </c>
      <c r="I9" s="275"/>
      <c r="J9" s="275"/>
      <c r="K9" s="275"/>
      <c r="L9" s="275"/>
      <c r="M9" s="276"/>
    </row>
    <row r="10" spans="1:13" ht="35.1" customHeight="1" thickBot="1" x14ac:dyDescent="0.3">
      <c r="A10" s="86"/>
      <c r="B10" s="274" t="s">
        <v>118</v>
      </c>
      <c r="C10" s="274"/>
      <c r="D10" s="274"/>
      <c r="E10" s="274"/>
      <c r="F10" s="274"/>
      <c r="G10" s="274"/>
      <c r="H10" s="277" t="s">
        <v>158</v>
      </c>
      <c r="I10" s="277"/>
      <c r="J10" s="277"/>
      <c r="K10" s="277"/>
      <c r="L10" s="277"/>
      <c r="M10" s="278"/>
    </row>
    <row r="11" spans="1:13" ht="9.9499999999999993" customHeight="1" thickBot="1" x14ac:dyDescent="0.3">
      <c r="A11" s="157"/>
      <c r="B11" s="157"/>
      <c r="C11" s="157"/>
      <c r="D11" s="157"/>
      <c r="E11" s="157"/>
      <c r="F11" s="157"/>
      <c r="H11" s="70"/>
    </row>
    <row r="12" spans="1:13" ht="35.1" customHeight="1" x14ac:dyDescent="0.25">
      <c r="A12" s="272" t="s">
        <v>164</v>
      </c>
      <c r="B12" s="273"/>
      <c r="C12" s="273"/>
      <c r="D12" s="273"/>
      <c r="E12" s="273"/>
      <c r="F12" s="273"/>
      <c r="G12" s="273"/>
      <c r="H12" s="275" t="s">
        <v>159</v>
      </c>
      <c r="I12" s="275"/>
      <c r="J12" s="275"/>
      <c r="K12" s="275"/>
      <c r="L12" s="275"/>
      <c r="M12" s="276"/>
    </row>
    <row r="13" spans="1:13" ht="35.1" customHeight="1" x14ac:dyDescent="0.25">
      <c r="A13" s="87"/>
      <c r="B13" s="279" t="s">
        <v>74</v>
      </c>
      <c r="C13" s="279"/>
      <c r="D13" s="279"/>
      <c r="E13" s="279"/>
      <c r="F13" s="279"/>
      <c r="G13" s="279"/>
      <c r="H13" s="284" t="s">
        <v>158</v>
      </c>
      <c r="I13" s="284"/>
      <c r="J13" s="284"/>
      <c r="K13" s="284"/>
      <c r="L13" s="284"/>
      <c r="M13" s="285"/>
    </row>
    <row r="14" spans="1:13" ht="35.1" customHeight="1" thickBot="1" x14ac:dyDescent="0.3">
      <c r="A14" s="86"/>
      <c r="B14" s="274" t="s">
        <v>73</v>
      </c>
      <c r="C14" s="274"/>
      <c r="D14" s="274"/>
      <c r="E14" s="274"/>
      <c r="F14" s="274"/>
      <c r="G14" s="274"/>
      <c r="H14" s="277"/>
      <c r="I14" s="277"/>
      <c r="J14" s="277"/>
      <c r="K14" s="277"/>
      <c r="L14" s="277"/>
      <c r="M14" s="278"/>
    </row>
    <row r="18" spans="1:15" ht="23.25" customHeight="1" x14ac:dyDescent="0.25">
      <c r="A18" s="286" t="s">
        <v>139</v>
      </c>
      <c r="B18" s="286"/>
      <c r="C18" s="286"/>
      <c r="D18" s="286"/>
      <c r="E18" s="286"/>
      <c r="F18" s="286"/>
      <c r="G18" s="286"/>
      <c r="H18" s="286"/>
      <c r="I18" s="286"/>
      <c r="J18" s="286"/>
      <c r="K18" s="286"/>
      <c r="L18" s="286"/>
      <c r="M18" s="286"/>
    </row>
    <row r="20" spans="1:15" ht="76.5" customHeight="1" x14ac:dyDescent="0.25">
      <c r="A20" s="271" t="s">
        <v>140</v>
      </c>
      <c r="B20" s="271"/>
      <c r="C20" s="271"/>
      <c r="D20" s="271"/>
      <c r="E20" s="271"/>
      <c r="F20" s="271"/>
      <c r="G20" s="271"/>
      <c r="H20" s="271"/>
      <c r="I20" s="271"/>
      <c r="J20" s="271"/>
      <c r="K20" s="271"/>
      <c r="L20" s="271"/>
      <c r="M20" s="271"/>
    </row>
    <row r="21" spans="1:15" ht="30" customHeight="1" x14ac:dyDescent="0.25">
      <c r="A21" s="73" t="s">
        <v>119</v>
      </c>
      <c r="B21" s="72" t="s">
        <v>141</v>
      </c>
      <c r="C21" s="72"/>
      <c r="D21" s="72"/>
      <c r="E21" s="74"/>
      <c r="F21" s="72"/>
      <c r="G21" s="72"/>
      <c r="H21" s="72"/>
      <c r="I21" s="72"/>
      <c r="J21" s="72"/>
      <c r="K21" s="71"/>
    </row>
    <row r="22" spans="1:15" ht="30" customHeight="1" x14ac:dyDescent="0.25">
      <c r="A22" s="73"/>
      <c r="B22" s="72" t="s">
        <v>142</v>
      </c>
      <c r="C22" s="72"/>
      <c r="D22" s="72"/>
      <c r="E22" s="74"/>
      <c r="F22" s="72"/>
      <c r="G22" s="72"/>
      <c r="H22" s="72"/>
      <c r="I22" s="82">
        <v>543.70000000000005</v>
      </c>
      <c r="J22" s="82" t="s">
        <v>162</v>
      </c>
      <c r="K22" s="72" t="s">
        <v>143</v>
      </c>
      <c r="M22" s="74"/>
    </row>
    <row r="23" spans="1:15" ht="30" customHeight="1" x14ac:dyDescent="0.25">
      <c r="B23" s="72" t="s">
        <v>144</v>
      </c>
      <c r="C23" s="72"/>
      <c r="D23" s="72"/>
      <c r="H23" s="72"/>
      <c r="I23" s="72"/>
      <c r="J23" s="72"/>
      <c r="K23" s="71"/>
      <c r="L23" s="74"/>
    </row>
    <row r="24" spans="1:15" ht="20.100000000000001" customHeight="1" x14ac:dyDescent="0.25">
      <c r="A24" s="73"/>
      <c r="B24" s="72"/>
      <c r="C24" s="72"/>
      <c r="D24" s="72"/>
      <c r="E24" s="72"/>
      <c r="F24" s="72"/>
      <c r="G24" s="72"/>
      <c r="H24" s="72"/>
      <c r="I24" s="72"/>
      <c r="J24" s="72"/>
      <c r="K24" s="71"/>
    </row>
    <row r="25" spans="1:15" s="158" customFormat="1" ht="15" customHeight="1" x14ac:dyDescent="0.25">
      <c r="A25" s="158" t="s">
        <v>14</v>
      </c>
      <c r="B25" s="70" t="s">
        <v>130</v>
      </c>
      <c r="C25" s="158" t="s">
        <v>127</v>
      </c>
      <c r="D25" s="76" t="s">
        <v>129</v>
      </c>
      <c r="F25" s="158" t="s">
        <v>127</v>
      </c>
      <c r="G25" s="76" t="s">
        <v>128</v>
      </c>
      <c r="I25" s="158" t="s">
        <v>127</v>
      </c>
      <c r="J25" s="76">
        <v>1000</v>
      </c>
      <c r="K25" s="70" t="s">
        <v>145</v>
      </c>
      <c r="O25" s="82"/>
    </row>
    <row r="26" spans="1:15" s="158" customFormat="1" x14ac:dyDescent="0.25">
      <c r="D26" s="81">
        <v>2.2046199999999998</v>
      </c>
      <c r="E26" s="70" t="s">
        <v>130</v>
      </c>
      <c r="G26" s="158">
        <f>I22</f>
        <v>543.70000000000005</v>
      </c>
      <c r="H26" s="70" t="s">
        <v>129</v>
      </c>
      <c r="J26" s="158" t="s">
        <v>128</v>
      </c>
    </row>
    <row r="27" spans="1:15" s="158" customFormat="1" x14ac:dyDescent="0.25"/>
    <row r="28" spans="1:15" s="71" customFormat="1" ht="18.75" x14ac:dyDescent="0.25">
      <c r="B28" s="77" t="s">
        <v>134</v>
      </c>
      <c r="C28" s="74" t="s">
        <v>135</v>
      </c>
      <c r="D28" s="72" t="s">
        <v>121</v>
      </c>
      <c r="E28" s="74" t="s">
        <v>136</v>
      </c>
      <c r="F28" s="72" t="s">
        <v>131</v>
      </c>
      <c r="H28" s="74" t="s">
        <v>137</v>
      </c>
      <c r="I28" s="72" t="s">
        <v>132</v>
      </c>
      <c r="K28" s="74" t="s">
        <v>146</v>
      </c>
      <c r="L28" s="71" t="s">
        <v>133</v>
      </c>
    </row>
    <row r="29" spans="1:15" s="71" customFormat="1" ht="18.75" x14ac:dyDescent="0.25"/>
    <row r="30" spans="1:15" s="71" customFormat="1" ht="18.75" x14ac:dyDescent="0.25">
      <c r="H30" s="74"/>
    </row>
    <row r="31" spans="1:15" s="71" customFormat="1" ht="34.5" x14ac:dyDescent="0.25">
      <c r="A31" s="73"/>
      <c r="B31" s="72" t="s">
        <v>154</v>
      </c>
      <c r="H31" s="74"/>
    </row>
    <row r="32" spans="1:15" ht="15.75" thickBot="1" x14ac:dyDescent="0.3"/>
    <row r="33" spans="1:13" ht="41.25" customHeight="1" thickBot="1" x14ac:dyDescent="0.3">
      <c r="A33" s="73"/>
      <c r="C33" s="280">
        <v>0</v>
      </c>
      <c r="D33" s="281"/>
      <c r="E33" s="78" t="s">
        <v>121</v>
      </c>
      <c r="G33" s="282" t="str">
        <f>IF(C33=0,"",(C33*(1/D26)*(1/G26)*(J25/1)))</f>
        <v/>
      </c>
      <c r="H33" s="283"/>
      <c r="I33" s="79" t="s">
        <v>122</v>
      </c>
      <c r="J33" s="72"/>
      <c r="K33" s="71"/>
    </row>
    <row r="34" spans="1:13" ht="15.75" customHeight="1" x14ac:dyDescent="0.25"/>
    <row r="35" spans="1:13" ht="15.75" customHeight="1" x14ac:dyDescent="0.25"/>
    <row r="36" spans="1:13" ht="50.1" customHeight="1" x14ac:dyDescent="0.25">
      <c r="A36" s="73" t="s">
        <v>119</v>
      </c>
      <c r="B36" s="271" t="s">
        <v>160</v>
      </c>
      <c r="C36" s="271"/>
      <c r="D36" s="271"/>
      <c r="E36" s="271"/>
      <c r="F36" s="271"/>
      <c r="G36" s="271"/>
      <c r="H36" s="271"/>
      <c r="I36" s="271"/>
      <c r="J36" s="271"/>
      <c r="K36" s="271"/>
      <c r="L36" s="271"/>
      <c r="M36" s="271"/>
    </row>
    <row r="37" spans="1:13" ht="20.100000000000001" customHeight="1" x14ac:dyDescent="0.25"/>
    <row r="38" spans="1:13" ht="20.100000000000001" customHeight="1" x14ac:dyDescent="0.25">
      <c r="C38" s="72" t="s">
        <v>150</v>
      </c>
      <c r="E38" s="289"/>
      <c r="F38" s="289"/>
      <c r="G38" s="72" t="s">
        <v>153</v>
      </c>
      <c r="L38" s="72" t="s">
        <v>147</v>
      </c>
    </row>
    <row r="39" spans="1:13" ht="20.100000000000001" customHeight="1" x14ac:dyDescent="0.25">
      <c r="C39" s="72" t="s">
        <v>151</v>
      </c>
      <c r="E39" s="289"/>
      <c r="F39" s="289"/>
      <c r="G39" s="72" t="s">
        <v>153</v>
      </c>
      <c r="L39" s="72" t="s">
        <v>148</v>
      </c>
    </row>
    <row r="40" spans="1:13" ht="20.100000000000001" customHeight="1" x14ac:dyDescent="0.25">
      <c r="C40" s="72" t="s">
        <v>152</v>
      </c>
      <c r="E40" s="289"/>
      <c r="F40" s="289"/>
      <c r="G40" s="72" t="s">
        <v>153</v>
      </c>
      <c r="L40" s="72" t="s">
        <v>149</v>
      </c>
    </row>
    <row r="41" spans="1:13" ht="20.100000000000001" customHeight="1" x14ac:dyDescent="0.25"/>
    <row r="42" spans="1:13" ht="45" customHeight="1" x14ac:dyDescent="0.25">
      <c r="B42" s="288" t="s">
        <v>161</v>
      </c>
      <c r="C42" s="288"/>
      <c r="D42" s="288"/>
      <c r="E42" s="288"/>
      <c r="F42" s="288"/>
      <c r="G42" s="288"/>
      <c r="H42" s="288"/>
      <c r="I42" s="288"/>
      <c r="J42" s="288"/>
      <c r="K42" s="288"/>
      <c r="L42" s="288"/>
      <c r="M42" s="288"/>
    </row>
    <row r="43" spans="1:13" ht="20.100000000000001" customHeight="1" x14ac:dyDescent="0.25"/>
    <row r="44" spans="1:13" ht="35.1" customHeight="1" x14ac:dyDescent="0.25">
      <c r="B44" s="72" t="s">
        <v>138</v>
      </c>
      <c r="C44" s="71"/>
      <c r="D44" s="71"/>
      <c r="E44" s="71"/>
      <c r="F44" s="71"/>
      <c r="G44" s="71"/>
      <c r="H44" s="71"/>
      <c r="I44" s="71"/>
      <c r="J44" s="71"/>
      <c r="K44" s="71"/>
      <c r="L44" s="71"/>
    </row>
    <row r="45" spans="1:13" ht="15.75" customHeight="1" x14ac:dyDescent="0.25"/>
    <row r="46" spans="1:13" s="80" customFormat="1" ht="29.25" customHeight="1" x14ac:dyDescent="0.25">
      <c r="C46" s="83">
        <v>1</v>
      </c>
      <c r="D46" s="287" t="s">
        <v>125</v>
      </c>
      <c r="E46" s="287"/>
      <c r="F46" s="84"/>
      <c r="H46" s="84">
        <v>3.7850000000000001</v>
      </c>
      <c r="I46" s="287" t="s">
        <v>124</v>
      </c>
      <c r="J46" s="287"/>
    </row>
    <row r="47" spans="1:13" s="80" customFormat="1" ht="29.25" customHeight="1" x14ac:dyDescent="0.25">
      <c r="C47" s="83">
        <v>1</v>
      </c>
      <c r="D47" s="287" t="s">
        <v>126</v>
      </c>
      <c r="E47" s="287"/>
      <c r="F47" s="84"/>
      <c r="H47" s="84">
        <v>2.2046000000000001</v>
      </c>
      <c r="I47" s="287" t="s">
        <v>123</v>
      </c>
      <c r="J47" s="287"/>
    </row>
    <row r="48" spans="1:13" ht="15" customHeight="1" x14ac:dyDescent="0.25">
      <c r="C48" s="75"/>
      <c r="D48" s="85"/>
      <c r="E48" s="85"/>
      <c r="F48" s="75"/>
      <c r="G48" s="75"/>
      <c r="H48" s="85"/>
      <c r="I48" s="85"/>
    </row>
    <row r="49" ht="15" customHeight="1" x14ac:dyDescent="0.25"/>
    <row r="50" ht="15" customHeight="1" x14ac:dyDescent="0.25"/>
    <row r="53" ht="15" customHeight="1" x14ac:dyDescent="0.25"/>
    <row r="56" ht="15" customHeight="1" x14ac:dyDescent="0.25"/>
    <row r="62" ht="15.7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72" ht="15" customHeight="1" x14ac:dyDescent="0.25"/>
    <row r="76" ht="15" customHeight="1" x14ac:dyDescent="0.25"/>
    <row r="97" ht="15" customHeight="1" x14ac:dyDescent="0.25"/>
  </sheetData>
  <sheetProtection sheet="1" objects="1" scenarios="1" selectLockedCells="1"/>
  <mergeCells count="26">
    <mergeCell ref="A5:M5"/>
    <mergeCell ref="A18:M18"/>
    <mergeCell ref="I47:J47"/>
    <mergeCell ref="B42:M42"/>
    <mergeCell ref="E38:F38"/>
    <mergeCell ref="E39:F39"/>
    <mergeCell ref="E40:F40"/>
    <mergeCell ref="I46:J46"/>
    <mergeCell ref="D47:E47"/>
    <mergeCell ref="D46:E46"/>
    <mergeCell ref="A1:M1"/>
    <mergeCell ref="B36:M36"/>
    <mergeCell ref="A9:G9"/>
    <mergeCell ref="B10:G10"/>
    <mergeCell ref="H9:M9"/>
    <mergeCell ref="H10:M10"/>
    <mergeCell ref="A12:G12"/>
    <mergeCell ref="B13:G13"/>
    <mergeCell ref="B14:G14"/>
    <mergeCell ref="H12:M12"/>
    <mergeCell ref="C33:D33"/>
    <mergeCell ref="G33:H33"/>
    <mergeCell ref="H13:M14"/>
    <mergeCell ref="A3:M3"/>
    <mergeCell ref="A7:M7"/>
    <mergeCell ref="A20:M20"/>
  </mergeCells>
  <hyperlinks>
    <hyperlink ref="H10" r:id="rId1"/>
    <hyperlink ref="H13" r:id="rId2"/>
  </hyperlinks>
  <printOptions horizontalCentered="1"/>
  <pageMargins left="0.39370078740157483" right="0.39370078740157483" top="0.39370078740157483" bottom="0.39370078740157483" header="0.31496062992125984" footer="0.31496062992125984"/>
  <pageSetup scale="59" orientation="portrait" horizontalDpi="300" verticalDpi="300" r:id="rId3"/>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U32"/>
  <sheetViews>
    <sheetView workbookViewId="0">
      <selection activeCell="C5" sqref="C5"/>
    </sheetView>
  </sheetViews>
  <sheetFormatPr baseColWidth="10" defaultRowHeight="15" x14ac:dyDescent="0.25"/>
  <cols>
    <col min="1" max="1" width="11.42578125" style="13"/>
    <col min="2" max="2" width="23.28515625" style="13" customWidth="1"/>
    <col min="3" max="3" width="15.7109375" style="13" customWidth="1"/>
    <col min="4" max="5" width="15.7109375" style="14" customWidth="1"/>
    <col min="6" max="6" width="21.42578125" style="14" customWidth="1"/>
    <col min="7" max="7" width="15.7109375" style="14" customWidth="1"/>
    <col min="8" max="8" width="14.7109375" style="13" customWidth="1"/>
    <col min="9" max="9" width="16" style="13" customWidth="1"/>
    <col min="10" max="16384" width="11.42578125" style="13"/>
  </cols>
  <sheetData>
    <row r="1" spans="2:10" s="33" customFormat="1" ht="15.75" x14ac:dyDescent="0.25">
      <c r="B1" s="295" t="s">
        <v>72</v>
      </c>
      <c r="C1" s="295"/>
      <c r="D1" s="295"/>
      <c r="E1" s="34"/>
      <c r="F1" s="34"/>
      <c r="G1" s="34"/>
    </row>
    <row r="2" spans="2:10" s="33" customFormat="1" ht="15.75" x14ac:dyDescent="0.25">
      <c r="D2" s="34"/>
      <c r="E2" s="34"/>
      <c r="F2" s="34"/>
      <c r="G2" s="34"/>
    </row>
    <row r="3" spans="2:10" s="35" customFormat="1" ht="32.25" customHeight="1" x14ac:dyDescent="0.25">
      <c r="B3" s="301" t="s">
        <v>172</v>
      </c>
      <c r="C3" s="302"/>
      <c r="D3" s="302"/>
      <c r="E3" s="302"/>
      <c r="G3" s="296" t="s">
        <v>179</v>
      </c>
      <c r="H3" s="297"/>
      <c r="I3" s="297"/>
      <c r="J3" s="298"/>
    </row>
    <row r="4" spans="2:10" s="33" customFormat="1" ht="30" x14ac:dyDescent="0.25">
      <c r="B4" s="161" t="s">
        <v>169</v>
      </c>
      <c r="C4" s="160" t="s">
        <v>176</v>
      </c>
      <c r="D4" s="160" t="s">
        <v>177</v>
      </c>
      <c r="E4" s="160" t="s">
        <v>178</v>
      </c>
      <c r="G4" s="299" t="s">
        <v>165</v>
      </c>
      <c r="H4" s="88" t="s">
        <v>166</v>
      </c>
      <c r="I4" s="88" t="s">
        <v>167</v>
      </c>
      <c r="J4" s="88" t="s">
        <v>168</v>
      </c>
    </row>
    <row r="5" spans="2:10" s="33" customFormat="1" ht="15.75" x14ac:dyDescent="0.25">
      <c r="B5" s="230" t="s">
        <v>170</v>
      </c>
      <c r="C5" s="229">
        <v>3.101</v>
      </c>
      <c r="D5" s="229">
        <v>0.13800000000000001</v>
      </c>
      <c r="E5" s="229">
        <v>2.7689999999999999E-2</v>
      </c>
      <c r="G5" s="300"/>
      <c r="H5" s="228">
        <v>1</v>
      </c>
      <c r="I5" s="228">
        <v>21</v>
      </c>
      <c r="J5" s="228">
        <v>310</v>
      </c>
    </row>
    <row r="6" spans="2:10" s="33" customFormat="1" ht="15.75" x14ac:dyDescent="0.25">
      <c r="B6" s="230" t="s">
        <v>173</v>
      </c>
      <c r="C6" s="229">
        <v>2.2309999999999999</v>
      </c>
      <c r="D6" s="229">
        <v>1.1759999999999999</v>
      </c>
      <c r="E6" s="229">
        <v>0.11600000000000001</v>
      </c>
    </row>
    <row r="7" spans="2:10" s="33" customFormat="1" ht="15.75" x14ac:dyDescent="0.25">
      <c r="B7" s="230" t="s">
        <v>174</v>
      </c>
      <c r="C7" s="229">
        <v>2.2309999999999999</v>
      </c>
      <c r="D7" s="229">
        <v>0.90700000000000003</v>
      </c>
      <c r="E7" s="229">
        <v>0.28299999999999997</v>
      </c>
    </row>
    <row r="8" spans="2:10" s="33" customFormat="1" ht="15.75" x14ac:dyDescent="0.25">
      <c r="B8" s="230" t="s">
        <v>24</v>
      </c>
      <c r="C8" s="229">
        <v>1.61</v>
      </c>
      <c r="D8" s="229">
        <v>0.13900000000000001</v>
      </c>
      <c r="E8" s="229">
        <v>2.745E-3</v>
      </c>
    </row>
    <row r="9" spans="2:10" s="33" customFormat="1" ht="30" x14ac:dyDescent="0.25">
      <c r="B9" s="231" t="s">
        <v>203</v>
      </c>
      <c r="C9" s="229">
        <v>2.613</v>
      </c>
      <c r="D9" s="229">
        <v>0.14899999999999999</v>
      </c>
      <c r="E9" s="229">
        <v>0.154</v>
      </c>
    </row>
    <row r="10" spans="2:10" s="33" customFormat="1" ht="15.75" x14ac:dyDescent="0.25">
      <c r="B10" s="230" t="s">
        <v>204</v>
      </c>
      <c r="C10" s="229">
        <v>1.61</v>
      </c>
      <c r="D10" s="229">
        <v>1.5834999999999999</v>
      </c>
      <c r="E10" s="229">
        <v>5.1000000000000004E-3</v>
      </c>
    </row>
    <row r="11" spans="2:10" s="33" customFormat="1" ht="15.75" x14ac:dyDescent="0.25">
      <c r="B11" s="230" t="s">
        <v>53</v>
      </c>
      <c r="C11" s="229">
        <v>2.5049999999999999</v>
      </c>
      <c r="D11" s="229" t="s">
        <v>186</v>
      </c>
      <c r="E11" s="229" t="s">
        <v>186</v>
      </c>
    </row>
    <row r="12" spans="2:10" s="33" customFormat="1" ht="15.75" x14ac:dyDescent="0.25">
      <c r="B12" s="290" t="s">
        <v>183</v>
      </c>
      <c r="C12" s="291"/>
      <c r="D12" s="291"/>
      <c r="E12" s="292"/>
    </row>
    <row r="13" spans="2:10" s="33" customFormat="1" ht="15.75" x14ac:dyDescent="0.25">
      <c r="B13" s="230" t="s">
        <v>170</v>
      </c>
      <c r="C13" s="229">
        <f>+C5</f>
        <v>3.101</v>
      </c>
      <c r="D13" s="229">
        <v>0.13800000000000001</v>
      </c>
      <c r="E13" s="229">
        <v>2.7689999999999999E-2</v>
      </c>
    </row>
    <row r="14" spans="2:10" s="33" customFormat="1" ht="15.75" x14ac:dyDescent="0.25">
      <c r="B14" s="230" t="s">
        <v>24</v>
      </c>
      <c r="C14" s="229">
        <f>+C8</f>
        <v>1.61</v>
      </c>
      <c r="D14" s="229">
        <v>2.7E-2</v>
      </c>
      <c r="E14" s="229">
        <v>2.745E-3</v>
      </c>
    </row>
    <row r="15" spans="2:10" s="33" customFormat="1" ht="15.75" x14ac:dyDescent="0.25">
      <c r="B15" s="230" t="s">
        <v>171</v>
      </c>
      <c r="C15" s="229">
        <f>+C9</f>
        <v>2.613</v>
      </c>
      <c r="D15" s="229">
        <v>0.122</v>
      </c>
      <c r="E15" s="229">
        <v>2.4420000000000001E-2</v>
      </c>
    </row>
    <row r="16" spans="2:10" s="33" customFormat="1" ht="15.75" x14ac:dyDescent="0.25">
      <c r="B16" s="290" t="s">
        <v>184</v>
      </c>
      <c r="C16" s="291"/>
      <c r="D16" s="291"/>
      <c r="E16" s="292"/>
    </row>
    <row r="17" spans="1:21" s="33" customFormat="1" ht="15.75" x14ac:dyDescent="0.25">
      <c r="B17" s="230" t="s">
        <v>170</v>
      </c>
      <c r="C17" s="229">
        <f>+C5</f>
        <v>3.101</v>
      </c>
      <c r="D17" s="229">
        <v>0.433</v>
      </c>
      <c r="E17" s="229">
        <v>2.7689999999999999E-2</v>
      </c>
    </row>
    <row r="18" spans="1:21" s="33" customFormat="1" ht="15.75" x14ac:dyDescent="0.25">
      <c r="B18" s="230" t="s">
        <v>201</v>
      </c>
      <c r="C18" s="229">
        <v>2.2599999999999998</v>
      </c>
      <c r="D18" s="229">
        <v>0.34599999999999997</v>
      </c>
      <c r="E18" s="229">
        <v>2.2110000000000001E-2</v>
      </c>
    </row>
    <row r="19" spans="1:21" s="33" customFormat="1" ht="15.75" x14ac:dyDescent="0.25">
      <c r="B19" s="230" t="s">
        <v>24</v>
      </c>
      <c r="C19" s="229">
        <f>+C8</f>
        <v>1.61</v>
      </c>
      <c r="D19" s="229">
        <v>0.13900000000000001</v>
      </c>
      <c r="E19" s="229">
        <v>2.745E-3</v>
      </c>
    </row>
    <row r="20" spans="1:21" x14ac:dyDescent="0.25">
      <c r="B20" s="230" t="s">
        <v>171</v>
      </c>
      <c r="C20" s="229">
        <f>+C9</f>
        <v>2.613</v>
      </c>
      <c r="D20" s="229">
        <v>0.38200000000000001</v>
      </c>
      <c r="E20" s="229">
        <v>2.4420000000000001E-2</v>
      </c>
    </row>
    <row r="21" spans="1:21" x14ac:dyDescent="0.25">
      <c r="B21" s="89"/>
      <c r="C21" s="90"/>
      <c r="D21" s="90"/>
      <c r="E21" s="90"/>
    </row>
    <row r="22" spans="1:21" x14ac:dyDescent="0.25">
      <c r="A22" s="16"/>
      <c r="B22" s="12" t="s">
        <v>28</v>
      </c>
      <c r="C22" s="303" t="s">
        <v>231</v>
      </c>
      <c r="D22" s="303"/>
      <c r="E22" s="303"/>
      <c r="F22" s="303"/>
    </row>
    <row r="23" spans="1:21" x14ac:dyDescent="0.25">
      <c r="A23" s="16"/>
      <c r="B23" s="12" t="s">
        <v>27</v>
      </c>
      <c r="C23" s="293" t="s">
        <v>230</v>
      </c>
      <c r="D23" s="293"/>
      <c r="E23" s="293"/>
    </row>
    <row r="24" spans="1:21" x14ac:dyDescent="0.25">
      <c r="A24" s="16"/>
      <c r="B24" s="12" t="s">
        <v>29</v>
      </c>
      <c r="C24" s="294" t="s">
        <v>229</v>
      </c>
      <c r="D24" s="293"/>
      <c r="E24" s="293"/>
    </row>
    <row r="26" spans="1:21" x14ac:dyDescent="0.25">
      <c r="B26" s="18" t="s">
        <v>54</v>
      </c>
    </row>
    <row r="27" spans="1:21" x14ac:dyDescent="0.25">
      <c r="B27" s="18"/>
    </row>
    <row r="28" spans="1:21" s="4" customFormat="1" x14ac:dyDescent="0.25">
      <c r="B28" s="24" t="s">
        <v>175</v>
      </c>
      <c r="E28" s="13"/>
      <c r="I28" s="13"/>
      <c r="M28" s="13"/>
      <c r="Q28" s="13"/>
      <c r="U28" s="13"/>
    </row>
    <row r="29" spans="1:21" s="4" customFormat="1" x14ac:dyDescent="0.25">
      <c r="B29" s="24" t="s">
        <v>205</v>
      </c>
      <c r="E29" s="13"/>
      <c r="I29" s="13"/>
      <c r="M29" s="13"/>
      <c r="Q29" s="13"/>
      <c r="U29" s="13"/>
    </row>
    <row r="30" spans="1:21" x14ac:dyDescent="0.25">
      <c r="B30" s="13" t="s">
        <v>206</v>
      </c>
    </row>
    <row r="31" spans="1:21" x14ac:dyDescent="0.25">
      <c r="B31" s="13" t="s">
        <v>207</v>
      </c>
      <c r="D31" s="13"/>
      <c r="E31" s="13"/>
    </row>
    <row r="32" spans="1:21" x14ac:dyDescent="0.25">
      <c r="D32" s="13"/>
      <c r="E32" s="13"/>
    </row>
  </sheetData>
  <sheetProtection sheet="1" objects="1" scenarios="1" selectLockedCells="1"/>
  <mergeCells count="9">
    <mergeCell ref="B16:E16"/>
    <mergeCell ref="C23:E23"/>
    <mergeCell ref="C24:E24"/>
    <mergeCell ref="B1:D1"/>
    <mergeCell ref="G3:J3"/>
    <mergeCell ref="G4:G5"/>
    <mergeCell ref="B3:E3"/>
    <mergeCell ref="B12:E12"/>
    <mergeCell ref="C22:F22"/>
  </mergeCells>
  <hyperlinks>
    <hyperlink ref="C24"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2:L23"/>
  <sheetViews>
    <sheetView zoomScale="85" zoomScaleNormal="85" workbookViewId="0">
      <selection activeCell="I15" sqref="I15:L15"/>
    </sheetView>
  </sheetViews>
  <sheetFormatPr baseColWidth="10" defaultRowHeight="15" x14ac:dyDescent="0.25"/>
  <cols>
    <col min="1" max="16384" width="11.42578125" style="6"/>
  </cols>
  <sheetData>
    <row r="2" spans="1:12" ht="18.75" x14ac:dyDescent="0.3">
      <c r="L2" s="204"/>
    </row>
    <row r="3" spans="1:12" x14ac:dyDescent="0.25">
      <c r="A3" s="10"/>
    </row>
    <row r="9" spans="1:12" ht="23.25" x14ac:dyDescent="0.25">
      <c r="F9" s="269"/>
      <c r="G9" s="269"/>
    </row>
    <row r="11" spans="1:12" ht="24.95" customHeight="1" x14ac:dyDescent="0.25">
      <c r="F11" s="308" t="s">
        <v>17</v>
      </c>
      <c r="G11" s="308"/>
      <c r="H11" s="309"/>
      <c r="I11" s="309"/>
      <c r="J11" s="309"/>
      <c r="K11" s="309"/>
      <c r="L11" s="309"/>
    </row>
    <row r="12" spans="1:12" ht="24.95" customHeight="1" x14ac:dyDescent="0.25">
      <c r="F12" s="26"/>
      <c r="G12" s="26"/>
      <c r="H12" s="26"/>
      <c r="I12" s="307"/>
      <c r="J12" s="307"/>
      <c r="K12" s="307"/>
      <c r="L12" s="307"/>
    </row>
    <row r="13" spans="1:12" ht="24.95" customHeight="1" x14ac:dyDescent="0.25">
      <c r="F13" s="306" t="s">
        <v>30</v>
      </c>
      <c r="G13" s="306"/>
      <c r="H13" s="306"/>
      <c r="I13" s="305"/>
      <c r="J13" s="305"/>
      <c r="K13" s="305"/>
      <c r="L13" s="305"/>
    </row>
    <row r="14" spans="1:12" ht="24.95" customHeight="1" x14ac:dyDescent="0.25">
      <c r="F14" s="26"/>
      <c r="G14" s="26"/>
      <c r="H14" s="26"/>
      <c r="I14" s="307"/>
      <c r="J14" s="307"/>
      <c r="K14" s="307"/>
      <c r="L14" s="307"/>
    </row>
    <row r="15" spans="1:12" ht="24.95" customHeight="1" x14ac:dyDescent="0.25">
      <c r="F15" s="306" t="s">
        <v>18</v>
      </c>
      <c r="G15" s="306"/>
      <c r="H15" s="306"/>
      <c r="I15" s="305"/>
      <c r="J15" s="305"/>
      <c r="K15" s="305"/>
      <c r="L15" s="305"/>
    </row>
    <row r="16" spans="1:12" ht="24.95" customHeight="1" x14ac:dyDescent="0.25">
      <c r="F16" s="306" t="s">
        <v>19</v>
      </c>
      <c r="G16" s="306"/>
      <c r="H16" s="306"/>
      <c r="I16" s="305"/>
      <c r="J16" s="305"/>
      <c r="K16" s="305"/>
      <c r="L16" s="305"/>
    </row>
    <row r="17" spans="6:12" ht="24.95" customHeight="1" x14ac:dyDescent="0.25">
      <c r="F17" s="26"/>
      <c r="G17" s="26"/>
      <c r="H17" s="26"/>
      <c r="I17" s="307"/>
      <c r="J17" s="307"/>
      <c r="K17" s="307"/>
      <c r="L17" s="307"/>
    </row>
    <row r="18" spans="6:12" ht="24.95" customHeight="1" x14ac:dyDescent="0.25">
      <c r="F18" s="306" t="s">
        <v>20</v>
      </c>
      <c r="G18" s="306"/>
      <c r="H18" s="306"/>
      <c r="I18" s="305"/>
      <c r="J18" s="305"/>
      <c r="K18" s="305"/>
      <c r="L18" s="305"/>
    </row>
    <row r="19" spans="6:12" ht="24.95" customHeight="1" x14ac:dyDescent="0.25">
      <c r="F19" s="306" t="s">
        <v>19</v>
      </c>
      <c r="G19" s="306"/>
      <c r="H19" s="306"/>
      <c r="I19" s="305"/>
      <c r="J19" s="305"/>
      <c r="K19" s="305"/>
      <c r="L19" s="305"/>
    </row>
    <row r="20" spans="6:12" ht="24.95" customHeight="1" x14ac:dyDescent="0.25">
      <c r="F20" s="306" t="s">
        <v>21</v>
      </c>
      <c r="G20" s="306"/>
      <c r="H20" s="306"/>
      <c r="I20" s="305"/>
      <c r="J20" s="305"/>
      <c r="K20" s="305"/>
      <c r="L20" s="305"/>
    </row>
    <row r="21" spans="6:12" ht="24.95" customHeight="1" x14ac:dyDescent="0.25">
      <c r="F21" s="306" t="s">
        <v>26</v>
      </c>
      <c r="G21" s="306"/>
      <c r="H21" s="306"/>
      <c r="I21" s="305"/>
      <c r="J21" s="305"/>
      <c r="K21" s="305"/>
      <c r="L21" s="305"/>
    </row>
    <row r="22" spans="6:12" ht="24.95" customHeight="1" x14ac:dyDescent="0.25">
      <c r="G22" s="11"/>
    </row>
    <row r="23" spans="6:12" ht="24.95" customHeight="1" x14ac:dyDescent="0.25">
      <c r="F23" s="306" t="s">
        <v>58</v>
      </c>
      <c r="G23" s="306"/>
      <c r="H23" s="306"/>
      <c r="I23" s="306"/>
      <c r="J23" s="304"/>
      <c r="K23" s="304"/>
      <c r="L23" s="304"/>
    </row>
  </sheetData>
  <sheetProtection sheet="1" objects="1" scenarios="1" selectLockedCells="1"/>
  <protectedRanges>
    <protectedRange sqref="I11:L21" name="Rango1"/>
  </protectedRanges>
  <mergeCells count="22">
    <mergeCell ref="F15:H15"/>
    <mergeCell ref="I14:L14"/>
    <mergeCell ref="I18:L18"/>
    <mergeCell ref="F19:H19"/>
    <mergeCell ref="F9:G9"/>
    <mergeCell ref="I12:L12"/>
    <mergeCell ref="I13:L13"/>
    <mergeCell ref="I15:L15"/>
    <mergeCell ref="I16:L16"/>
    <mergeCell ref="F13:H13"/>
    <mergeCell ref="F11:G11"/>
    <mergeCell ref="I19:L19"/>
    <mergeCell ref="F16:H16"/>
    <mergeCell ref="I17:L17"/>
    <mergeCell ref="H11:L11"/>
    <mergeCell ref="J23:L23"/>
    <mergeCell ref="I21:L21"/>
    <mergeCell ref="I20:L20"/>
    <mergeCell ref="F18:H18"/>
    <mergeCell ref="F20:H20"/>
    <mergeCell ref="F21:H21"/>
    <mergeCell ref="F23:I23"/>
  </mergeCells>
  <pageMargins left="0.70866141732283472" right="0.70866141732283472" top="0.74803149606299213" bottom="0.74803149606299213" header="0.31496062992125984" footer="0.31496062992125984"/>
  <pageSetup scale="83" orientation="landscape" horizontalDpi="4294967294" verticalDpi="30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BH418"/>
  <sheetViews>
    <sheetView tabSelected="1" zoomScale="70" zoomScaleNormal="70" workbookViewId="0">
      <pane xSplit="1" ySplit="8" topLeftCell="L9" activePane="bottomRight" state="frozen"/>
      <selection pane="topRight" activeCell="B1" sqref="B1"/>
      <selection pane="bottomLeft" activeCell="A9" sqref="A9"/>
      <selection pane="bottomRight" activeCell="P24" sqref="P24"/>
    </sheetView>
  </sheetViews>
  <sheetFormatPr baseColWidth="10" defaultRowHeight="15" x14ac:dyDescent="0.25"/>
  <cols>
    <col min="1" max="2" width="26.28515625" style="4" customWidth="1"/>
    <col min="3" max="3" width="15.7109375" style="4" customWidth="1"/>
    <col min="4" max="4" width="15.7109375" style="178" customWidth="1"/>
    <col min="5" max="8" width="15.7109375" style="4" customWidth="1"/>
    <col min="9" max="9" width="24.28515625" style="4" customWidth="1"/>
    <col min="10" max="10" width="15.7109375" style="4" customWidth="1"/>
    <col min="11" max="11" width="23.42578125" style="4" customWidth="1"/>
    <col min="12" max="13" width="15.7109375" style="13" customWidth="1"/>
    <col min="14" max="23" width="15.7109375" style="4" customWidth="1"/>
    <col min="24" max="24" width="15.7109375" style="13" customWidth="1"/>
    <col min="25" max="34" width="15.7109375" style="4" customWidth="1"/>
    <col min="35" max="35" width="15.7109375" style="13" customWidth="1"/>
    <col min="36" max="41" width="15.7109375" style="4" customWidth="1"/>
    <col min="42" max="42" width="15.7109375" style="13" customWidth="1"/>
    <col min="43" max="54" width="15.7109375" style="4" customWidth="1"/>
    <col min="55" max="55" width="12.140625" style="4" bestFit="1" customWidth="1"/>
    <col min="56" max="56" width="13.28515625" style="4" bestFit="1" customWidth="1"/>
    <col min="57" max="57" width="11.42578125" style="4"/>
    <col min="58" max="58" width="13.28515625" style="4" bestFit="1" customWidth="1"/>
    <col min="59" max="59" width="14.7109375" style="4" bestFit="1" customWidth="1"/>
    <col min="60" max="60" width="13.28515625" style="4" bestFit="1" customWidth="1"/>
    <col min="61" max="16384" width="11.42578125" style="4"/>
  </cols>
  <sheetData>
    <row r="1" spans="1:60" ht="21" x14ac:dyDescent="0.25">
      <c r="A1" s="310" t="s">
        <v>75</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0"/>
      <c r="AO1" s="310"/>
      <c r="AP1" s="310"/>
      <c r="AQ1" s="310"/>
      <c r="AR1" s="310"/>
      <c r="AS1" s="310"/>
      <c r="AT1" s="310"/>
      <c r="AU1" s="310"/>
      <c r="AV1" s="310"/>
      <c r="AW1" s="310"/>
      <c r="AX1" s="310"/>
      <c r="AY1" s="310"/>
      <c r="AZ1" s="310"/>
    </row>
    <row r="2" spans="1:60" ht="21" x14ac:dyDescent="0.25">
      <c r="A2" s="169"/>
      <c r="B2" s="248"/>
      <c r="C2" s="169"/>
      <c r="D2" s="175"/>
      <c r="E2" s="169"/>
      <c r="F2" s="169"/>
      <c r="G2" s="169"/>
      <c r="H2" s="169"/>
      <c r="I2" s="169"/>
      <c r="J2" s="169"/>
      <c r="K2" s="169"/>
      <c r="L2" s="169"/>
      <c r="M2" s="169"/>
      <c r="N2" s="169"/>
      <c r="O2" s="169"/>
      <c r="P2" s="169"/>
      <c r="Q2" s="169"/>
      <c r="R2" s="169"/>
      <c r="S2" s="169"/>
      <c r="T2" s="169"/>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c r="AT2" s="169"/>
      <c r="AU2" s="169"/>
      <c r="AV2" s="169"/>
      <c r="AW2" s="169"/>
    </row>
    <row r="3" spans="1:60" ht="20.100000000000001" customHeight="1" x14ac:dyDescent="0.25">
      <c r="A3" s="66" t="s">
        <v>12</v>
      </c>
      <c r="B3" s="66"/>
      <c r="C3" s="66"/>
      <c r="D3" s="334" t="str">
        <f>IF('4-Datos generales'!H11="","",'4-Datos generales'!H11)</f>
        <v/>
      </c>
      <c r="E3" s="334"/>
      <c r="F3" s="334"/>
      <c r="G3" s="334"/>
      <c r="H3" s="334"/>
      <c r="I3" s="334"/>
      <c r="J3" s="334"/>
      <c r="K3" s="334"/>
      <c r="L3" s="334"/>
      <c r="M3" s="334"/>
      <c r="N3" s="334"/>
      <c r="O3" s="334"/>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row>
    <row r="4" spans="1:60" ht="20.100000000000001" customHeight="1" x14ac:dyDescent="0.25">
      <c r="A4" s="66" t="s">
        <v>11</v>
      </c>
      <c r="B4" s="66"/>
      <c r="C4" s="66"/>
      <c r="D4" s="335" t="s">
        <v>232</v>
      </c>
      <c r="E4" s="335"/>
      <c r="F4" s="335"/>
      <c r="G4" s="335"/>
      <c r="H4" s="335"/>
      <c r="I4" s="335"/>
      <c r="J4" s="335"/>
      <c r="K4" s="335"/>
      <c r="L4" s="335"/>
      <c r="M4" s="335"/>
      <c r="N4" s="335"/>
      <c r="O4" s="335"/>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row>
    <row r="5" spans="1:60" ht="20.100000000000001" customHeight="1" x14ac:dyDescent="0.25">
      <c r="A5" s="66" t="s">
        <v>68</v>
      </c>
      <c r="B5" s="66"/>
      <c r="C5" s="66"/>
      <c r="D5" s="335">
        <v>15</v>
      </c>
      <c r="E5" s="335"/>
      <c r="F5" s="335"/>
      <c r="G5" s="335"/>
      <c r="H5" s="335"/>
      <c r="I5" s="335"/>
      <c r="J5" s="335"/>
      <c r="K5" s="335"/>
      <c r="L5" s="335"/>
      <c r="M5" s="335"/>
      <c r="N5" s="335"/>
      <c r="O5" s="335"/>
      <c r="P5" s="176"/>
      <c r="Q5" s="176"/>
      <c r="R5" s="176"/>
      <c r="S5" s="176"/>
      <c r="T5" s="176"/>
      <c r="U5" s="176"/>
      <c r="V5" s="176"/>
      <c r="W5" s="176"/>
      <c r="X5" s="176"/>
      <c r="Y5" s="176"/>
      <c r="Z5" s="176"/>
      <c r="AA5" s="176"/>
      <c r="AB5" s="176"/>
      <c r="AC5" s="176"/>
      <c r="AD5" s="176"/>
      <c r="AE5" s="176"/>
      <c r="AF5" s="176"/>
      <c r="AG5" s="176"/>
      <c r="AH5" s="176"/>
      <c r="AI5" s="176"/>
      <c r="AJ5" s="63"/>
      <c r="AK5" s="63"/>
      <c r="AL5" s="63"/>
      <c r="AM5" s="63"/>
      <c r="AN5" s="63"/>
      <c r="AO5" s="63"/>
      <c r="AP5" s="63"/>
      <c r="AQ5" s="63"/>
      <c r="AR5" s="63"/>
      <c r="AS5" s="63"/>
      <c r="AT5" s="63"/>
      <c r="AU5" s="63"/>
      <c r="AV5" s="63"/>
      <c r="AW5" s="63"/>
    </row>
    <row r="6" spans="1:60" ht="20.100000000000001" customHeight="1" x14ac:dyDescent="0.25">
      <c r="A6" s="170" t="s">
        <v>35</v>
      </c>
      <c r="B6" s="250"/>
      <c r="C6" s="170"/>
      <c r="D6" s="336" t="str">
        <f>IF('4-Datos generales'!H14="","",'4-Datos generales'!H14)</f>
        <v/>
      </c>
      <c r="E6" s="336"/>
      <c r="F6" s="336"/>
      <c r="G6" s="336"/>
      <c r="H6" s="336"/>
      <c r="I6" s="336"/>
      <c r="J6" s="336"/>
      <c r="K6" s="336"/>
      <c r="L6" s="336"/>
      <c r="M6" s="336"/>
      <c r="N6" s="336"/>
      <c r="O6" s="336"/>
      <c r="P6" s="63"/>
      <c r="Q6" s="63"/>
      <c r="R6" s="63"/>
      <c r="S6" s="63"/>
      <c r="T6" s="63"/>
      <c r="U6" s="63"/>
      <c r="V6" s="63"/>
      <c r="W6" s="63"/>
      <c r="X6" s="63"/>
      <c r="Y6" s="63"/>
      <c r="Z6" s="63"/>
      <c r="AA6" s="63"/>
      <c r="AB6" s="63"/>
      <c r="AC6" s="63"/>
      <c r="AD6" s="63"/>
      <c r="AE6" s="63"/>
      <c r="AF6" s="63"/>
      <c r="AG6" s="63"/>
      <c r="AH6" s="63"/>
      <c r="AI6" s="63"/>
      <c r="AJ6" s="24"/>
      <c r="AK6" s="24"/>
      <c r="AL6" s="24"/>
      <c r="AM6" s="24"/>
      <c r="AN6" s="24"/>
      <c r="AO6" s="24"/>
      <c r="AP6" s="24"/>
      <c r="AQ6" s="24"/>
      <c r="AR6" s="24"/>
      <c r="AS6" s="24"/>
      <c r="AT6" s="24"/>
      <c r="AU6" s="24"/>
      <c r="AV6" s="24"/>
      <c r="AW6" s="24"/>
    </row>
    <row r="7" spans="1:60" ht="20.100000000000001" customHeight="1" x14ac:dyDescent="0.25">
      <c r="A7" s="170" t="s">
        <v>13</v>
      </c>
      <c r="B7" s="250"/>
      <c r="C7" s="170"/>
      <c r="D7" s="374">
        <v>43011</v>
      </c>
      <c r="E7" s="335"/>
      <c r="F7" s="335"/>
      <c r="G7" s="335"/>
      <c r="H7" s="335"/>
      <c r="I7" s="335"/>
      <c r="J7" s="335"/>
      <c r="K7" s="335"/>
      <c r="L7" s="335"/>
      <c r="M7" s="335"/>
      <c r="N7" s="335"/>
      <c r="O7" s="335"/>
      <c r="P7" s="63"/>
      <c r="Q7" s="63"/>
      <c r="R7" s="63"/>
      <c r="S7" s="63"/>
      <c r="T7" s="63"/>
      <c r="U7" s="63"/>
      <c r="V7" s="63"/>
      <c r="W7" s="63"/>
      <c r="X7" s="63"/>
      <c r="Y7" s="63"/>
      <c r="Z7" s="63"/>
      <c r="AA7" s="63"/>
      <c r="AB7" s="63"/>
      <c r="AC7" s="63"/>
      <c r="AD7" s="63"/>
      <c r="AE7" s="63"/>
      <c r="AF7" s="63"/>
      <c r="AG7" s="63"/>
      <c r="AH7" s="63"/>
      <c r="AI7" s="63"/>
      <c r="AJ7" s="24"/>
      <c r="AK7" s="24"/>
      <c r="AL7" s="24"/>
      <c r="AM7" s="24"/>
      <c r="AN7" s="24"/>
      <c r="AO7" s="24"/>
      <c r="AP7" s="24"/>
      <c r="AQ7" s="24"/>
      <c r="AR7" s="24"/>
      <c r="AS7" s="24"/>
      <c r="AT7" s="24"/>
      <c r="AU7" s="24"/>
      <c r="AV7" s="24"/>
      <c r="AW7" s="24"/>
    </row>
    <row r="8" spans="1:60" ht="20.100000000000001" customHeight="1" x14ac:dyDescent="0.25">
      <c r="A8" s="170" t="s">
        <v>36</v>
      </c>
      <c r="B8" s="250"/>
      <c r="C8" s="170"/>
      <c r="D8" s="335"/>
      <c r="E8" s="335"/>
      <c r="F8" s="335"/>
      <c r="G8" s="335"/>
      <c r="H8" s="335"/>
      <c r="I8" s="335"/>
      <c r="J8" s="335"/>
      <c r="K8" s="335"/>
      <c r="L8" s="335"/>
      <c r="M8" s="335"/>
      <c r="N8" s="335"/>
      <c r="O8" s="335"/>
      <c r="P8" s="63"/>
      <c r="Q8" s="63"/>
      <c r="R8" s="63"/>
      <c r="S8" s="63"/>
      <c r="T8" s="63"/>
      <c r="U8" s="63"/>
      <c r="V8" s="63"/>
      <c r="W8" s="63"/>
      <c r="X8" s="63"/>
      <c r="Y8" s="63"/>
      <c r="Z8" s="63"/>
      <c r="AA8" s="63"/>
      <c r="AB8" s="63"/>
      <c r="AC8" s="63"/>
      <c r="AD8" s="63"/>
      <c r="AE8" s="63"/>
      <c r="AF8" s="63"/>
      <c r="AG8" s="63"/>
      <c r="AH8" s="63"/>
      <c r="AI8" s="63"/>
      <c r="AJ8" s="24"/>
      <c r="AK8" s="24"/>
      <c r="AL8" s="24"/>
      <c r="AM8" s="24"/>
      <c r="AN8" s="24"/>
      <c r="AO8" s="24"/>
      <c r="AP8" s="24"/>
      <c r="AQ8" s="24"/>
      <c r="AR8" s="24"/>
      <c r="AS8" s="24"/>
      <c r="AT8" s="24"/>
      <c r="AU8" s="24"/>
      <c r="AV8" s="24"/>
      <c r="AW8" s="24"/>
    </row>
    <row r="9" spans="1:60" ht="20.100000000000001" customHeight="1" x14ac:dyDescent="0.25">
      <c r="A9" s="170"/>
      <c r="B9" s="250"/>
      <c r="C9" s="170"/>
      <c r="D9" s="177"/>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row>
    <row r="10" spans="1:60" ht="21" x14ac:dyDescent="0.25">
      <c r="A10" s="310" t="s">
        <v>41</v>
      </c>
      <c r="B10" s="310"/>
      <c r="C10" s="310"/>
      <c r="D10" s="310"/>
      <c r="E10" s="310"/>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10"/>
      <c r="AT10" s="310"/>
      <c r="AU10" s="310"/>
      <c r="AV10" s="310"/>
      <c r="AW10" s="310"/>
    </row>
    <row r="11" spans="1:60" ht="20.100000000000001" customHeight="1" x14ac:dyDescent="0.25"/>
    <row r="12" spans="1:60" ht="20.100000000000001" customHeight="1" x14ac:dyDescent="0.25">
      <c r="A12" s="312" t="s">
        <v>37</v>
      </c>
      <c r="B12" s="312"/>
      <c r="C12" s="312"/>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row>
    <row r="13" spans="1:60" s="23" customFormat="1" ht="20.100000000000001" customHeight="1" x14ac:dyDescent="0.25">
      <c r="A13" s="246" t="s">
        <v>47</v>
      </c>
      <c r="B13" s="246"/>
      <c r="C13" s="311" t="s">
        <v>22</v>
      </c>
      <c r="D13" s="311"/>
      <c r="E13" s="311"/>
      <c r="F13" s="311"/>
      <c r="G13" s="311"/>
      <c r="H13" s="311"/>
      <c r="I13" s="311"/>
      <c r="J13" s="311"/>
      <c r="K13" s="311"/>
      <c r="L13" s="311"/>
      <c r="M13" s="247"/>
      <c r="N13" s="312" t="s">
        <v>182</v>
      </c>
      <c r="O13" s="312"/>
      <c r="P13" s="312"/>
      <c r="Q13" s="312"/>
      <c r="R13" s="312"/>
      <c r="S13" s="312"/>
      <c r="T13" s="312"/>
      <c r="U13" s="312"/>
      <c r="V13" s="312"/>
      <c r="W13" s="312"/>
      <c r="X13" s="312"/>
      <c r="Y13" s="311" t="s">
        <v>24</v>
      </c>
      <c r="Z13" s="311"/>
      <c r="AA13" s="311"/>
      <c r="AB13" s="311"/>
      <c r="AC13" s="311"/>
      <c r="AD13" s="311"/>
      <c r="AE13" s="311"/>
      <c r="AF13" s="311"/>
      <c r="AG13" s="311"/>
      <c r="AH13" s="311"/>
      <c r="AI13" s="311"/>
      <c r="AJ13" s="312" t="s">
        <v>38</v>
      </c>
      <c r="AK13" s="312"/>
      <c r="AL13" s="312"/>
      <c r="AM13" s="312"/>
      <c r="AN13" s="312"/>
      <c r="AO13" s="312"/>
      <c r="AP13" s="312"/>
      <c r="AQ13" s="311" t="s">
        <v>39</v>
      </c>
      <c r="AR13" s="311"/>
      <c r="AS13" s="311"/>
      <c r="AT13" s="311"/>
      <c r="AU13" s="311"/>
      <c r="AV13" s="311"/>
      <c r="AW13" s="311"/>
      <c r="AX13" s="312" t="s">
        <v>208</v>
      </c>
      <c r="AY13" s="312"/>
      <c r="AZ13" s="312"/>
      <c r="BA13" s="312"/>
      <c r="BB13" s="312"/>
      <c r="BC13" s="312"/>
      <c r="BD13" s="312"/>
      <c r="BE13" s="312"/>
      <c r="BF13" s="312"/>
      <c r="BG13" s="312"/>
      <c r="BH13" s="312"/>
    </row>
    <row r="14" spans="1:60" s="23" customFormat="1" ht="75" x14ac:dyDescent="0.25">
      <c r="A14" s="168" t="s">
        <v>0</v>
      </c>
      <c r="B14" s="249" t="s">
        <v>228</v>
      </c>
      <c r="C14" s="92" t="s">
        <v>60</v>
      </c>
      <c r="D14" s="124" t="s">
        <v>62</v>
      </c>
      <c r="E14" s="166" t="s">
        <v>95</v>
      </c>
      <c r="F14" s="166" t="s">
        <v>94</v>
      </c>
      <c r="G14" s="166" t="s">
        <v>210</v>
      </c>
      <c r="H14" s="166" t="s">
        <v>212</v>
      </c>
      <c r="I14" s="166" t="s">
        <v>211</v>
      </c>
      <c r="J14" s="166" t="s">
        <v>213</v>
      </c>
      <c r="K14" s="166" t="s">
        <v>214</v>
      </c>
      <c r="L14" s="166" t="s">
        <v>180</v>
      </c>
      <c r="M14" s="93" t="s">
        <v>181</v>
      </c>
      <c r="N14" s="97" t="s">
        <v>60</v>
      </c>
      <c r="O14" s="167" t="s">
        <v>62</v>
      </c>
      <c r="P14" s="167" t="s">
        <v>95</v>
      </c>
      <c r="Q14" s="167" t="s">
        <v>94</v>
      </c>
      <c r="R14" s="167" t="s">
        <v>210</v>
      </c>
      <c r="S14" s="167" t="s">
        <v>212</v>
      </c>
      <c r="T14" s="167" t="s">
        <v>211</v>
      </c>
      <c r="U14" s="167" t="s">
        <v>213</v>
      </c>
      <c r="V14" s="167" t="s">
        <v>214</v>
      </c>
      <c r="W14" s="167" t="s">
        <v>180</v>
      </c>
      <c r="X14" s="98" t="s">
        <v>64</v>
      </c>
      <c r="Y14" s="92" t="s">
        <v>60</v>
      </c>
      <c r="Z14" s="166" t="s">
        <v>62</v>
      </c>
      <c r="AA14" s="166" t="s">
        <v>95</v>
      </c>
      <c r="AB14" s="166" t="s">
        <v>94</v>
      </c>
      <c r="AC14" s="166" t="s">
        <v>210</v>
      </c>
      <c r="AD14" s="166" t="s">
        <v>212</v>
      </c>
      <c r="AE14" s="166" t="s">
        <v>211</v>
      </c>
      <c r="AF14" s="166" t="s">
        <v>213</v>
      </c>
      <c r="AG14" s="166" t="s">
        <v>214</v>
      </c>
      <c r="AH14" s="166" t="s">
        <v>180</v>
      </c>
      <c r="AI14" s="93" t="s">
        <v>64</v>
      </c>
      <c r="AJ14" s="97" t="s">
        <v>60</v>
      </c>
      <c r="AK14" s="167" t="s">
        <v>62</v>
      </c>
      <c r="AL14" s="167" t="s">
        <v>95</v>
      </c>
      <c r="AM14" s="167" t="s">
        <v>94</v>
      </c>
      <c r="AN14" s="167" t="s">
        <v>210</v>
      </c>
      <c r="AO14" s="167" t="s">
        <v>180</v>
      </c>
      <c r="AP14" s="98" t="s">
        <v>64</v>
      </c>
      <c r="AQ14" s="92" t="s">
        <v>60</v>
      </c>
      <c r="AR14" s="166" t="s">
        <v>62</v>
      </c>
      <c r="AS14" s="166" t="s">
        <v>95</v>
      </c>
      <c r="AT14" s="166" t="s">
        <v>94</v>
      </c>
      <c r="AU14" s="166" t="s">
        <v>210</v>
      </c>
      <c r="AV14" s="166" t="s">
        <v>180</v>
      </c>
      <c r="AW14" s="93" t="s">
        <v>64</v>
      </c>
      <c r="AX14" s="97" t="s">
        <v>60</v>
      </c>
      <c r="AY14" s="167" t="s">
        <v>62</v>
      </c>
      <c r="AZ14" s="167" t="s">
        <v>95</v>
      </c>
      <c r="BA14" s="167" t="s">
        <v>94</v>
      </c>
      <c r="BB14" s="167" t="s">
        <v>210</v>
      </c>
      <c r="BC14" s="167" t="s">
        <v>212</v>
      </c>
      <c r="BD14" s="167" t="s">
        <v>211</v>
      </c>
      <c r="BE14" s="167" t="s">
        <v>213</v>
      </c>
      <c r="BF14" s="167" t="s">
        <v>214</v>
      </c>
      <c r="BG14" s="167" t="s">
        <v>180</v>
      </c>
      <c r="BH14" s="98" t="s">
        <v>64</v>
      </c>
    </row>
    <row r="15" spans="1:60" s="25" customFormat="1" ht="18" customHeight="1" x14ac:dyDescent="0.25">
      <c r="A15" s="179" t="s">
        <v>15</v>
      </c>
      <c r="B15" s="254"/>
      <c r="C15" s="122">
        <v>491</v>
      </c>
      <c r="D15" s="138">
        <v>233225</v>
      </c>
      <c r="E15" s="123">
        <v>1412</v>
      </c>
      <c r="F15" s="120">
        <f>IF(C15=0," ",E15/C15)</f>
        <v>2.8757637474541751</v>
      </c>
      <c r="G15" s="8">
        <f>IF(C15=0,"",(+C15*'3-Factores de emisión'!$C$9))</f>
        <v>1282.9829999999999</v>
      </c>
      <c r="H15" s="120">
        <f>IF(C15=0,"",(C15*'3-Factores de emisión'!$D$9))</f>
        <v>73.158999999999992</v>
      </c>
      <c r="I15" s="233">
        <f>IF(H15=""," ",H15/1000)</f>
        <v>7.3158999999999988E-2</v>
      </c>
      <c r="J15" s="120">
        <f>IF(C15=""," ",C15*'3-Factores de emisión'!$E$9)</f>
        <v>75.614000000000004</v>
      </c>
      <c r="K15" s="232">
        <f>IF(J15=" "," ",J15/1000)</f>
        <v>7.5614000000000001E-2</v>
      </c>
      <c r="L15" s="120">
        <f>IF(C15=""," ",(G15*'3-Factores de emisión'!$H$5+I15*'3-Factores de emisión'!$I$5+K15*'3-Factores de emisión'!$J$5))</f>
        <v>1307.9596790000001</v>
      </c>
      <c r="M15" s="137">
        <f>IF(L15=" "," ",L15/1000)</f>
        <v>1.3079596790000001</v>
      </c>
      <c r="N15" s="122">
        <v>109.16</v>
      </c>
      <c r="O15" s="138">
        <v>61350</v>
      </c>
      <c r="P15" s="123">
        <v>445</v>
      </c>
      <c r="Q15" s="255">
        <f>IF(N15=0," ",P15/N15)</f>
        <v>4.0765848296079152</v>
      </c>
      <c r="R15" s="120">
        <f>IF(N15=""," ",N15*'3-Factores de emisión'!$C$6)</f>
        <v>243.53595999999999</v>
      </c>
      <c r="S15" s="148">
        <f>IF(N15=""," ",N15*'3-Factores de emisión'!$D$6)</f>
        <v>128.37215999999998</v>
      </c>
      <c r="T15" s="120">
        <f>IF(S15=" "," ",S15/1000)</f>
        <v>0.12837215999999999</v>
      </c>
      <c r="U15" s="148">
        <f>IF(N15=""," ",N15*'3-Factores de emisión'!$E$6)</f>
        <v>12.662560000000001</v>
      </c>
      <c r="V15" s="120">
        <f>IF(U15=" "," ",U15/1000)</f>
        <v>1.2662560000000002E-2</v>
      </c>
      <c r="W15" s="120">
        <f>IF(R15=" "," ",(R15*'3-Factores de emisión'!$H$5+T15*'3-Factores de emisión'!$I$5+V15*'3-Factores de emisión'!$J$5))</f>
        <v>250.15716896000001</v>
      </c>
      <c r="X15" s="137">
        <f>IF(W15=" ","",W15/1000)</f>
        <v>0.25015716896000001</v>
      </c>
      <c r="Y15" s="122"/>
      <c r="Z15" s="138"/>
      <c r="AA15" s="123"/>
      <c r="AB15" s="8" t="str">
        <f>IF(Y15=0,"",AA15/Y15)</f>
        <v/>
      </c>
      <c r="AC15" s="120" t="str">
        <f>IF(Y15=""," ",Y15*'3-Factores de emisión'!$C$8)</f>
        <v xml:space="preserve"> </v>
      </c>
      <c r="AD15" s="120" t="str">
        <f>IF(Y15=""," ",Y15*'3-Factores de emisión'!$D$8)</f>
        <v xml:space="preserve"> </v>
      </c>
      <c r="AE15" s="120" t="str">
        <f>IF(AD15=" "," ",AD15/1000)</f>
        <v xml:space="preserve"> </v>
      </c>
      <c r="AF15" s="120" t="str">
        <f>IF(Y15=""," ",Y15*'3-Factores de emisión'!$E$8)</f>
        <v xml:space="preserve"> </v>
      </c>
      <c r="AG15" s="120" t="str">
        <f>IF(AF15=" "," ",AF15/1000)</f>
        <v xml:space="preserve"> </v>
      </c>
      <c r="AH15" s="120" t="str">
        <f>IF(AC15=" "," ",(AC15*'3-Factores de emisión'!$H$5+'5-Edificio 1'!AE15*'3-Factores de emisión'!$I$5+'5-Edificio 1'!AG15*'3-Factores de emisión'!$J$5))</f>
        <v xml:space="preserve"> </v>
      </c>
      <c r="AI15" s="137" t="str">
        <f>IF(AH15=" "," ",AH15/1000)</f>
        <v xml:space="preserve"> </v>
      </c>
      <c r="AJ15" s="122"/>
      <c r="AK15" s="138"/>
      <c r="AL15" s="123"/>
      <c r="AM15" s="8" t="str">
        <f>IF(AJ15=0,"",AL15/AJ15)</f>
        <v/>
      </c>
      <c r="AN15" s="120" t="str">
        <f>IF(AJ15=""," ",(AJ15*'3-Factores de emisión'!$C$11))</f>
        <v xml:space="preserve"> </v>
      </c>
      <c r="AO15" s="120" t="str">
        <f>IF(AN15=" "," ",(AN15*'3-Factores de emisión'!$H$5))</f>
        <v xml:space="preserve"> </v>
      </c>
      <c r="AP15" s="137" t="str">
        <f>IF(AO15=" "," ",AO15/1000)</f>
        <v xml:space="preserve"> </v>
      </c>
      <c r="AQ15" s="122"/>
      <c r="AR15" s="138"/>
      <c r="AS15" s="123"/>
      <c r="AT15" s="8" t="str">
        <f>IF(AQ15=0,"",AS15/AQ15)</f>
        <v/>
      </c>
      <c r="AU15" s="120" t="str">
        <f>IF(AQ15=""," ",(AQ15*'3-Factores de emisión'!$C$11))</f>
        <v xml:space="preserve"> </v>
      </c>
      <c r="AV15" s="120" t="str">
        <f>IF(AU15=" "," ",AU15*'3-Factores de emisión'!$H$5)</f>
        <v xml:space="preserve"> </v>
      </c>
      <c r="AW15" s="137" t="str">
        <f>IF(AV15=" "," ",AV15/1000)</f>
        <v xml:space="preserve"> </v>
      </c>
      <c r="AX15" s="122"/>
      <c r="AY15" s="138"/>
      <c r="AZ15" s="123"/>
      <c r="BA15" s="120" t="str">
        <f>IF(AX15=""," ",AZ15/AX15)</f>
        <v xml:space="preserve"> </v>
      </c>
      <c r="BB15" s="120" t="str">
        <f>IF(AX15=""," ",AX15*'3-Factores de emisión'!$C$7)</f>
        <v xml:space="preserve"> </v>
      </c>
      <c r="BC15" s="148" t="str">
        <f>IF(AX15=""," ",AX15*'3-Factores de emisión'!$D$7)</f>
        <v xml:space="preserve"> </v>
      </c>
      <c r="BD15" s="120" t="str">
        <f>IF(BC15=" "," ",BC15/1000)</f>
        <v xml:space="preserve"> </v>
      </c>
      <c r="BE15" s="148" t="str">
        <f>IF(AX15=""," ",AX15*'3-Factores de emisión'!$E$7)</f>
        <v xml:space="preserve"> </v>
      </c>
      <c r="BF15" s="120" t="str">
        <f>IF(BE15=" "," ",BE15/1000)</f>
        <v xml:space="preserve"> </v>
      </c>
      <c r="BG15" s="120" t="str">
        <f>IF(BB15=" "," ",(BB15*'3-Factores de emisión'!$H$5+BD15*'3-Factores de emisión'!$I$5+BF15*'3-Factores de emisión'!$J$5))</f>
        <v xml:space="preserve"> </v>
      </c>
      <c r="BH15" s="137" t="str">
        <f>IF(BG15=" "," ",BG15/1000)</f>
        <v xml:space="preserve"> </v>
      </c>
    </row>
    <row r="16" spans="1:60" s="25" customFormat="1" ht="18" customHeight="1" x14ac:dyDescent="0.25">
      <c r="A16" s="181" t="s">
        <v>1</v>
      </c>
      <c r="B16" s="254"/>
      <c r="C16" s="122">
        <v>1223</v>
      </c>
      <c r="D16" s="138">
        <v>598047</v>
      </c>
      <c r="E16" s="123">
        <v>3424.4</v>
      </c>
      <c r="F16" s="120">
        <f t="shared" ref="F16:F26" si="0">IF(C16=0," ",E16/C16)</f>
        <v>2.8000000000000003</v>
      </c>
      <c r="G16" s="8">
        <f>IF(C16=0,"",(+C16*'3-Factores de emisión'!$C$9))</f>
        <v>3195.6990000000001</v>
      </c>
      <c r="H16" s="120">
        <f>IF(C16=0,"",(C16*'3-Factores de emisión'!$D$9))</f>
        <v>182.227</v>
      </c>
      <c r="I16" s="232">
        <f t="shared" ref="I16:I26" si="1">IF(H16=""," ",H16/1000)</f>
        <v>0.182227</v>
      </c>
      <c r="J16" s="120">
        <f>IF(C16=""," ",C16*'3-Factores de emisión'!$E$9)</f>
        <v>188.34199999999998</v>
      </c>
      <c r="K16" s="232">
        <f t="shared" ref="K16:K26" si="2">IF(J16=" "," ",J16/1000)</f>
        <v>0.18834199999999998</v>
      </c>
      <c r="L16" s="120">
        <f>IF(C16=""," ",(G16*'3-Factores de emisión'!$H$5+I16*'3-Factores de emisión'!$I$5+K16*'3-Factores de emisión'!$J$5))</f>
        <v>3257.911787</v>
      </c>
      <c r="M16" s="137">
        <f t="shared" ref="M16:M26" si="3">IF(L16=" "," ",L16/1000)</f>
        <v>3.2579117869999998</v>
      </c>
      <c r="N16" s="122">
        <v>89.86</v>
      </c>
      <c r="O16" s="138">
        <v>53109</v>
      </c>
      <c r="P16" s="123">
        <v>385</v>
      </c>
      <c r="Q16" s="255">
        <f t="shared" ref="Q16:Q26" si="4">IF(N16=0," ",P16/N16)</f>
        <v>4.2844424660583131</v>
      </c>
      <c r="R16" s="120">
        <f>IF(N16=""," ",N16*'3-Factores de emisión'!$C$6)</f>
        <v>200.47765999999999</v>
      </c>
      <c r="S16" s="148">
        <f>IF(N16=""," ",N16*'3-Factores de emisión'!$D$6)</f>
        <v>105.67536</v>
      </c>
      <c r="T16" s="120">
        <f t="shared" ref="T16:T26" si="5">IF(S16=" "," ",S16/1000)</f>
        <v>0.10567536</v>
      </c>
      <c r="U16" s="148">
        <f>IF(N16=""," ",N16*'3-Factores de emisión'!$E$6)</f>
        <v>10.42376</v>
      </c>
      <c r="V16" s="120">
        <f t="shared" ref="V16:V26" si="6">IF(U16=" "," ",U16/1000)</f>
        <v>1.0423759999999999E-2</v>
      </c>
      <c r="W16" s="120">
        <f>IF(R16=" "," ",(R16*'3-Factores de emisión'!$H$5+T16*'3-Factores de emisión'!$I$5+V16*'3-Factores de emisión'!$J$5))</f>
        <v>205.92820816</v>
      </c>
      <c r="X16" s="137">
        <f t="shared" ref="X16:X26" si="7">IF(W16=" "," ",W16/1000)</f>
        <v>0.20592820815999999</v>
      </c>
      <c r="Y16" s="122"/>
      <c r="Z16" s="138"/>
      <c r="AA16" s="123"/>
      <c r="AB16" s="8" t="str">
        <f t="shared" ref="AB16:AB26" si="8">IF(Y16=0,"",AA16/Y16)</f>
        <v/>
      </c>
      <c r="AC16" s="120" t="str">
        <f>IF(Y16=""," ",Y16*'3-Factores de emisión'!$C$8)</f>
        <v xml:space="preserve"> </v>
      </c>
      <c r="AD16" s="120" t="str">
        <f>IF(Y16=""," ",Y16*'3-Factores de emisión'!$D$8)</f>
        <v xml:space="preserve"> </v>
      </c>
      <c r="AE16" s="120" t="str">
        <f t="shared" ref="AE16:AE26" si="9">IF(AD16=" "," ",AD16/1000)</f>
        <v xml:space="preserve"> </v>
      </c>
      <c r="AF16" s="120" t="str">
        <f>IF(Y16=""," ",Y16*'3-Factores de emisión'!$E$8)</f>
        <v xml:space="preserve"> </v>
      </c>
      <c r="AG16" s="120" t="str">
        <f t="shared" ref="AG16:AG26" si="10">IF(AF16=" "," ",AF16/1000)</f>
        <v xml:space="preserve"> </v>
      </c>
      <c r="AH16" s="120" t="str">
        <f>IF(AC16=" "," ",(AC16*'3-Factores de emisión'!$H$5+'5-Edificio 1'!AE16*'3-Factores de emisión'!$I$5+'5-Edificio 1'!AG16*'3-Factores de emisión'!$J$5))</f>
        <v xml:space="preserve"> </v>
      </c>
      <c r="AI16" s="137" t="str">
        <f t="shared" ref="AI16:AI26" si="11">IF(AH16=" "," ",AH16/1000)</f>
        <v xml:space="preserve"> </v>
      </c>
      <c r="AJ16" s="122"/>
      <c r="AK16" s="138"/>
      <c r="AL16" s="123"/>
      <c r="AM16" s="8" t="str">
        <f t="shared" ref="AM16:AM26" si="12">IF(AJ16=0,"",AL16/AJ16)</f>
        <v/>
      </c>
      <c r="AN16" s="120" t="str">
        <f>IF(AJ16=""," ",(AJ16*'3-Factores de emisión'!$C$11))</f>
        <v xml:space="preserve"> </v>
      </c>
      <c r="AO16" s="120" t="str">
        <f>IF(AN16=" "," ",(AN16*'3-Factores de emisión'!$H$5))</f>
        <v xml:space="preserve"> </v>
      </c>
      <c r="AP16" s="137" t="str">
        <f t="shared" ref="AP16:AP26" si="13">IF(AO16=" "," ",AO16/1000)</f>
        <v xml:space="preserve"> </v>
      </c>
      <c r="AQ16" s="122"/>
      <c r="AR16" s="138"/>
      <c r="AS16" s="123"/>
      <c r="AT16" s="8" t="str">
        <f t="shared" ref="AT16:AT26" si="14">IF(AQ16=0,"",AS16/AQ16)</f>
        <v/>
      </c>
      <c r="AU16" s="120" t="str">
        <f>IF(AQ16=""," ",(AQ16*'3-Factores de emisión'!$C$11))</f>
        <v xml:space="preserve"> </v>
      </c>
      <c r="AV16" s="120" t="str">
        <f>IF(AU16=" "," ",AU16*'3-Factores de emisión'!$H$5)</f>
        <v xml:space="preserve"> </v>
      </c>
      <c r="AW16" s="137" t="str">
        <f t="shared" ref="AW16:AW26" si="15">IF(AV16=" "," ",AV16/1000)</f>
        <v xml:space="preserve"> </v>
      </c>
      <c r="AX16" s="122"/>
      <c r="AY16" s="138"/>
      <c r="AZ16" s="123"/>
      <c r="BA16" s="120" t="str">
        <f t="shared" ref="BA16:BA26" si="16">IF(AX16=""," ",AZ16/AX16)</f>
        <v xml:space="preserve"> </v>
      </c>
      <c r="BB16" s="120" t="str">
        <f>IF(AX16=""," ",AX16*'3-Factores de emisión'!$C$7)</f>
        <v xml:space="preserve"> </v>
      </c>
      <c r="BC16" s="148" t="str">
        <f>IF(AX16=""," ",AX16*'3-Factores de emisión'!$D$7)</f>
        <v xml:space="preserve"> </v>
      </c>
      <c r="BD16" s="120" t="str">
        <f t="shared" ref="BD16:BD26" si="17">IF(BC16=" "," ",BC16/1000)</f>
        <v xml:space="preserve"> </v>
      </c>
      <c r="BE16" s="148" t="str">
        <f>IF(AX16=""," ",AX16*'3-Factores de emisión'!$E$7)</f>
        <v xml:space="preserve"> </v>
      </c>
      <c r="BF16" s="120" t="str">
        <f t="shared" ref="BF16:BF26" si="18">IF(BE16=" "," ",BE16/1000)</f>
        <v xml:space="preserve"> </v>
      </c>
      <c r="BG16" s="120" t="str">
        <f>IF(BB16=" "," ",(BB16*'3-Factores de emisión'!$H$5+BD16*'3-Factores de emisión'!$I$5+BF16*'3-Factores de emisión'!$J$5))</f>
        <v xml:space="preserve"> </v>
      </c>
      <c r="BH16" s="137" t="str">
        <f t="shared" ref="BH16:BH26" si="19">IF(BG16=" "," ",BG16/1000)</f>
        <v xml:space="preserve"> </v>
      </c>
    </row>
    <row r="17" spans="1:60" s="25" customFormat="1" ht="18" customHeight="1" x14ac:dyDescent="0.25">
      <c r="A17" s="181" t="s">
        <v>2</v>
      </c>
      <c r="B17" s="254"/>
      <c r="C17" s="122">
        <v>1169</v>
      </c>
      <c r="D17" s="138">
        <v>561120</v>
      </c>
      <c r="E17" s="123">
        <v>3273.2</v>
      </c>
      <c r="F17" s="120">
        <f t="shared" si="0"/>
        <v>2.8</v>
      </c>
      <c r="G17" s="8">
        <f>IF(C17=0,"",(+C17*'3-Factores de emisión'!$C$9))</f>
        <v>3054.5970000000002</v>
      </c>
      <c r="H17" s="120">
        <f>IF(C17=0,"",(C17*'3-Factores de emisión'!$D$9))</f>
        <v>174.18099999999998</v>
      </c>
      <c r="I17" s="232">
        <f t="shared" si="1"/>
        <v>0.17418099999999997</v>
      </c>
      <c r="J17" s="120">
        <f>IF(C17=""," ",C17*'3-Factores de emisión'!$E$9)</f>
        <v>180.02600000000001</v>
      </c>
      <c r="K17" s="232">
        <f t="shared" si="2"/>
        <v>0.18002600000000002</v>
      </c>
      <c r="L17" s="120">
        <f>IF(C17=""," ",(G17*'3-Factores de emisión'!$H$5+I17*'3-Factores de emisión'!$I$5+K17*'3-Factores de emisión'!$J$5))</f>
        <v>3114.0628609999999</v>
      </c>
      <c r="M17" s="137">
        <f t="shared" si="3"/>
        <v>3.1140628609999998</v>
      </c>
      <c r="N17" s="122">
        <v>109.5</v>
      </c>
      <c r="O17" s="138">
        <v>62300</v>
      </c>
      <c r="P17" s="123">
        <v>452</v>
      </c>
      <c r="Q17" s="255">
        <f t="shared" si="4"/>
        <v>4.127853881278539</v>
      </c>
      <c r="R17" s="120">
        <f>IF(N17=""," ",N17*'3-Factores de emisión'!$C$6)</f>
        <v>244.2945</v>
      </c>
      <c r="S17" s="148">
        <f>IF(N17=""," ",N17*'3-Factores de emisión'!$D$6)</f>
        <v>128.77199999999999</v>
      </c>
      <c r="T17" s="120">
        <f t="shared" si="5"/>
        <v>0.128772</v>
      </c>
      <c r="U17" s="148">
        <f>IF(N17=""," ",N17*'3-Factores de emisión'!$E$6)</f>
        <v>12.702</v>
      </c>
      <c r="V17" s="120">
        <f t="shared" si="6"/>
        <v>1.2702E-2</v>
      </c>
      <c r="W17" s="120">
        <f>IF(R17=" "," ",(R17*'3-Factores de emisión'!$H$5+T17*'3-Factores de emisión'!$I$5+V17*'3-Factores de emisión'!$J$5))</f>
        <v>250.93633200000002</v>
      </c>
      <c r="X17" s="137">
        <f t="shared" si="7"/>
        <v>0.25093633200000004</v>
      </c>
      <c r="Y17" s="122"/>
      <c r="Z17" s="138"/>
      <c r="AA17" s="123"/>
      <c r="AB17" s="8" t="str">
        <f t="shared" si="8"/>
        <v/>
      </c>
      <c r="AC17" s="120" t="str">
        <f>IF(Y17=""," ",Y17*'3-Factores de emisión'!$C$8)</f>
        <v xml:space="preserve"> </v>
      </c>
      <c r="AD17" s="120" t="str">
        <f>IF(Y17=""," ",Y17*'3-Factores de emisión'!$D$8)</f>
        <v xml:space="preserve"> </v>
      </c>
      <c r="AE17" s="120" t="str">
        <f t="shared" si="9"/>
        <v xml:space="preserve"> </v>
      </c>
      <c r="AF17" s="120" t="str">
        <f>IF(Y17=""," ",Y17*'3-Factores de emisión'!$E$8)</f>
        <v xml:space="preserve"> </v>
      </c>
      <c r="AG17" s="120" t="str">
        <f t="shared" si="10"/>
        <v xml:space="preserve"> </v>
      </c>
      <c r="AH17" s="120" t="str">
        <f>IF(AC17=" "," ",(AC17*'3-Factores de emisión'!$H$5+'5-Edificio 1'!AE17*'3-Factores de emisión'!$I$5+'5-Edificio 1'!AG17*'3-Factores de emisión'!$J$5))</f>
        <v xml:space="preserve"> </v>
      </c>
      <c r="AI17" s="137" t="str">
        <f t="shared" si="11"/>
        <v xml:space="preserve"> </v>
      </c>
      <c r="AJ17" s="122"/>
      <c r="AK17" s="138"/>
      <c r="AL17" s="123"/>
      <c r="AM17" s="8" t="str">
        <f t="shared" si="12"/>
        <v/>
      </c>
      <c r="AN17" s="120" t="str">
        <f>IF(AJ17=""," ",(AJ17*'3-Factores de emisión'!$C$11))</f>
        <v xml:space="preserve"> </v>
      </c>
      <c r="AO17" s="120" t="str">
        <f>IF(AN17=" "," ",(AN17*'3-Factores de emisión'!$H$5))</f>
        <v xml:space="preserve"> </v>
      </c>
      <c r="AP17" s="137" t="str">
        <f t="shared" si="13"/>
        <v xml:space="preserve"> </v>
      </c>
      <c r="AQ17" s="122"/>
      <c r="AR17" s="138"/>
      <c r="AS17" s="123"/>
      <c r="AT17" s="8" t="str">
        <f t="shared" si="14"/>
        <v/>
      </c>
      <c r="AU17" s="120" t="str">
        <f>IF(AQ17=""," ",(AQ17*'3-Factores de emisión'!$C$11))</f>
        <v xml:space="preserve"> </v>
      </c>
      <c r="AV17" s="120" t="str">
        <f>IF(AU17=" "," ",AU17*'3-Factores de emisión'!$H$5)</f>
        <v xml:space="preserve"> </v>
      </c>
      <c r="AW17" s="137" t="str">
        <f t="shared" si="15"/>
        <v xml:space="preserve"> </v>
      </c>
      <c r="AX17" s="122"/>
      <c r="AY17" s="138"/>
      <c r="AZ17" s="123"/>
      <c r="BA17" s="120" t="str">
        <f t="shared" si="16"/>
        <v xml:space="preserve"> </v>
      </c>
      <c r="BB17" s="120" t="str">
        <f>IF(AX17=""," ",AX17*'3-Factores de emisión'!$C$7)</f>
        <v xml:space="preserve"> </v>
      </c>
      <c r="BC17" s="148" t="str">
        <f>IF(AX17=""," ",AX17*'3-Factores de emisión'!$D$7)</f>
        <v xml:space="preserve"> </v>
      </c>
      <c r="BD17" s="120" t="str">
        <f t="shared" si="17"/>
        <v xml:space="preserve"> </v>
      </c>
      <c r="BE17" s="148" t="str">
        <f>IF(AX17=""," ",AX17*'3-Factores de emisión'!$E$7)</f>
        <v xml:space="preserve"> </v>
      </c>
      <c r="BF17" s="120" t="str">
        <f t="shared" si="18"/>
        <v xml:space="preserve"> </v>
      </c>
      <c r="BG17" s="120" t="str">
        <f>IF(BB17=" "," ",(BB17*'3-Factores de emisión'!$H$5+BD17*'3-Factores de emisión'!$I$5+BF17*'3-Factores de emisión'!$J$5))</f>
        <v xml:space="preserve"> </v>
      </c>
      <c r="BH17" s="137" t="str">
        <f t="shared" si="19"/>
        <v xml:space="preserve"> </v>
      </c>
    </row>
    <row r="18" spans="1:60" s="25" customFormat="1" ht="18" customHeight="1" x14ac:dyDescent="0.25">
      <c r="A18" s="181" t="s">
        <v>3</v>
      </c>
      <c r="B18" s="254"/>
      <c r="C18" s="122">
        <v>1652.1</v>
      </c>
      <c r="D18" s="138">
        <v>784747.5</v>
      </c>
      <c r="E18" s="123">
        <v>4625.88</v>
      </c>
      <c r="F18" s="120">
        <f t="shared" si="0"/>
        <v>2.8000000000000003</v>
      </c>
      <c r="G18" s="8">
        <f>IF(C18=0,"",(+C18*'3-Factores de emisión'!$C$9))</f>
        <v>4316.9372999999996</v>
      </c>
      <c r="H18" s="120">
        <f>IF(C18=0,"",(C18*'3-Factores de emisión'!$D$9))</f>
        <v>246.16289999999998</v>
      </c>
      <c r="I18" s="232">
        <f t="shared" si="1"/>
        <v>0.24616289999999999</v>
      </c>
      <c r="J18" s="120">
        <f>IF(C18=""," ",C18*'3-Factores de emisión'!$E$9)</f>
        <v>254.42339999999999</v>
      </c>
      <c r="K18" s="232">
        <f t="shared" si="2"/>
        <v>0.25442339999999997</v>
      </c>
      <c r="L18" s="120">
        <f>IF(C18=""," ",(G18*'3-Factores de emisión'!$H$5+I18*'3-Factores de emisión'!$I$5+K18*'3-Factores de emisión'!$J$5))</f>
        <v>4400.977974899999</v>
      </c>
      <c r="M18" s="137">
        <f t="shared" si="3"/>
        <v>4.4009779748999991</v>
      </c>
      <c r="N18" s="122">
        <v>101.75</v>
      </c>
      <c r="O18" s="138">
        <v>57901</v>
      </c>
      <c r="P18" s="123">
        <v>420</v>
      </c>
      <c r="Q18" s="255">
        <f t="shared" si="4"/>
        <v>4.1277641277641282</v>
      </c>
      <c r="R18" s="120">
        <f>IF(N18=""," ",N18*'3-Factores de emisión'!$C$6)</f>
        <v>227.00424999999998</v>
      </c>
      <c r="S18" s="148">
        <f>IF(N18=""," ",N18*'3-Factores de emisión'!$D$6)</f>
        <v>119.65799999999999</v>
      </c>
      <c r="T18" s="120">
        <f t="shared" si="5"/>
        <v>0.11965799999999999</v>
      </c>
      <c r="U18" s="148">
        <f>IF(N18=""," ",N18*'3-Factores de emisión'!$E$6)</f>
        <v>11.803000000000001</v>
      </c>
      <c r="V18" s="120">
        <f t="shared" si="6"/>
        <v>1.1803000000000001E-2</v>
      </c>
      <c r="W18" s="120">
        <f>IF(R18=" "," ",(R18*'3-Factores de emisión'!$H$5+T18*'3-Factores de emisión'!$I$5+V18*'3-Factores de emisión'!$J$5))</f>
        <v>233.17599799999999</v>
      </c>
      <c r="X18" s="137">
        <f t="shared" si="7"/>
        <v>0.233175998</v>
      </c>
      <c r="Y18" s="122"/>
      <c r="Z18" s="138"/>
      <c r="AA18" s="123"/>
      <c r="AB18" s="8" t="str">
        <f t="shared" si="8"/>
        <v/>
      </c>
      <c r="AC18" s="120" t="str">
        <f>IF(Y18=""," ",Y18*'3-Factores de emisión'!$C$8)</f>
        <v xml:space="preserve"> </v>
      </c>
      <c r="AD18" s="120" t="str">
        <f>IF(Y18=""," ",Y18*'3-Factores de emisión'!$D$8)</f>
        <v xml:space="preserve"> </v>
      </c>
      <c r="AE18" s="120" t="str">
        <f t="shared" si="9"/>
        <v xml:space="preserve"> </v>
      </c>
      <c r="AF18" s="120" t="str">
        <f>IF(Y18=""," ",Y18*'3-Factores de emisión'!$E$8)</f>
        <v xml:space="preserve"> </v>
      </c>
      <c r="AG18" s="120" t="str">
        <f t="shared" si="10"/>
        <v xml:space="preserve"> </v>
      </c>
      <c r="AH18" s="120" t="str">
        <f>IF(AC18=" "," ",(AC18*'3-Factores de emisión'!$H$5+'5-Edificio 1'!AE18*'3-Factores de emisión'!$I$5+'5-Edificio 1'!AG18*'3-Factores de emisión'!$J$5))</f>
        <v xml:space="preserve"> </v>
      </c>
      <c r="AI18" s="137" t="str">
        <f t="shared" si="11"/>
        <v xml:space="preserve"> </v>
      </c>
      <c r="AJ18" s="122"/>
      <c r="AK18" s="138"/>
      <c r="AL18" s="123"/>
      <c r="AM18" s="8" t="str">
        <f t="shared" si="12"/>
        <v/>
      </c>
      <c r="AN18" s="120" t="str">
        <f>IF(AJ18=""," ",(AJ18*'3-Factores de emisión'!$C$11))</f>
        <v xml:space="preserve"> </v>
      </c>
      <c r="AO18" s="120" t="str">
        <f>IF(AN18=" "," ",(AN18*'3-Factores de emisión'!$H$5))</f>
        <v xml:space="preserve"> </v>
      </c>
      <c r="AP18" s="137" t="str">
        <f t="shared" si="13"/>
        <v xml:space="preserve"> </v>
      </c>
      <c r="AQ18" s="122"/>
      <c r="AR18" s="138"/>
      <c r="AS18" s="123"/>
      <c r="AT18" s="8" t="str">
        <f t="shared" si="14"/>
        <v/>
      </c>
      <c r="AU18" s="120" t="str">
        <f>IF(AQ18=""," ",(AQ18*'3-Factores de emisión'!$C$11))</f>
        <v xml:space="preserve"> </v>
      </c>
      <c r="AV18" s="120" t="str">
        <f>IF(AU18=" "," ",AU18*'3-Factores de emisión'!$H$5)</f>
        <v xml:space="preserve"> </v>
      </c>
      <c r="AW18" s="137" t="str">
        <f t="shared" si="15"/>
        <v xml:space="preserve"> </v>
      </c>
      <c r="AX18" s="122"/>
      <c r="AY18" s="138"/>
      <c r="AZ18" s="123"/>
      <c r="BA18" s="120" t="str">
        <f t="shared" si="16"/>
        <v xml:space="preserve"> </v>
      </c>
      <c r="BB18" s="120" t="str">
        <f>IF(AX18=""," ",AX18*'3-Factores de emisión'!$C$7)</f>
        <v xml:space="preserve"> </v>
      </c>
      <c r="BC18" s="148" t="str">
        <f>IF(AX18=""," ",AX18*'3-Factores de emisión'!$D$7)</f>
        <v xml:space="preserve"> </v>
      </c>
      <c r="BD18" s="120" t="str">
        <f t="shared" si="17"/>
        <v xml:space="preserve"> </v>
      </c>
      <c r="BE18" s="148" t="str">
        <f>IF(AX18=""," ",AX18*'3-Factores de emisión'!$E$7)</f>
        <v xml:space="preserve"> </v>
      </c>
      <c r="BF18" s="120" t="str">
        <f t="shared" si="18"/>
        <v xml:space="preserve"> </v>
      </c>
      <c r="BG18" s="120" t="str">
        <f>IF(BB18=" "," ",(BB18*'3-Factores de emisión'!$H$5+BD18*'3-Factores de emisión'!$I$5+BF18*'3-Factores de emisión'!$J$5))</f>
        <v xml:space="preserve"> </v>
      </c>
      <c r="BH18" s="137" t="str">
        <f t="shared" si="19"/>
        <v xml:space="preserve"> </v>
      </c>
    </row>
    <row r="19" spans="1:60" s="25" customFormat="1" ht="18" customHeight="1" x14ac:dyDescent="0.25">
      <c r="A19" s="181" t="s">
        <v>4</v>
      </c>
      <c r="B19" s="254"/>
      <c r="C19" s="122">
        <v>1367.7</v>
      </c>
      <c r="D19" s="138">
        <v>642819.9</v>
      </c>
      <c r="E19" s="123">
        <v>3829.5</v>
      </c>
      <c r="F19" s="120">
        <f t="shared" si="0"/>
        <v>2.7999561307304233</v>
      </c>
      <c r="G19" s="8">
        <f>IF(C19=0,"",(+C19*'3-Factores de emisión'!$C$9))</f>
        <v>3573.8000999999999</v>
      </c>
      <c r="H19" s="120">
        <f>IF(C19=0,"",(C19*'3-Factores de emisión'!$D$9))</f>
        <v>203.78729999999999</v>
      </c>
      <c r="I19" s="232">
        <f t="shared" si="1"/>
        <v>0.20378729999999998</v>
      </c>
      <c r="J19" s="120">
        <f>IF(C19=""," ",C19*'3-Factores de emisión'!$E$9)</f>
        <v>210.6258</v>
      </c>
      <c r="K19" s="232">
        <f t="shared" si="2"/>
        <v>0.2106258</v>
      </c>
      <c r="L19" s="120">
        <f>IF(C19=""," ",(G19*'3-Factores de emisión'!$H$5+I19*'3-Factores de emisión'!$I$5+K19*'3-Factores de emisión'!$J$5))</f>
        <v>3643.3736312999999</v>
      </c>
      <c r="M19" s="137">
        <f t="shared" si="3"/>
        <v>3.6433736312999998</v>
      </c>
      <c r="N19" s="122">
        <v>133.38</v>
      </c>
      <c r="O19" s="138">
        <v>76163</v>
      </c>
      <c r="P19" s="123">
        <v>542</v>
      </c>
      <c r="Q19" s="255">
        <f t="shared" si="4"/>
        <v>4.0635777477882744</v>
      </c>
      <c r="R19" s="120">
        <f>IF(N19=""," ",N19*'3-Factores de emisión'!$C$6)</f>
        <v>297.57077999999996</v>
      </c>
      <c r="S19" s="148">
        <f>IF(N19=""," ",N19*'3-Factores de emisión'!$D$6)</f>
        <v>156.85487999999998</v>
      </c>
      <c r="T19" s="120">
        <f t="shared" si="5"/>
        <v>0.15685487999999997</v>
      </c>
      <c r="U19" s="148">
        <f>IF(N19=""," ",N19*'3-Factores de emisión'!$E$6)</f>
        <v>15.47208</v>
      </c>
      <c r="V19" s="120">
        <f t="shared" si="6"/>
        <v>1.5472080000000001E-2</v>
      </c>
      <c r="W19" s="120">
        <f>IF(R19=" "," ",(R19*'3-Factores de emisión'!$H$5+T19*'3-Factores de emisión'!$I$5+V19*'3-Factores de emisión'!$J$5))</f>
        <v>305.66107727999992</v>
      </c>
      <c r="X19" s="137">
        <f t="shared" si="7"/>
        <v>0.30566107727999992</v>
      </c>
      <c r="Y19" s="122"/>
      <c r="Z19" s="138"/>
      <c r="AA19" s="123"/>
      <c r="AB19" s="8" t="str">
        <f t="shared" si="8"/>
        <v/>
      </c>
      <c r="AC19" s="120" t="str">
        <f>IF(Y19=""," ",Y19*'3-Factores de emisión'!$C$8)</f>
        <v xml:space="preserve"> </v>
      </c>
      <c r="AD19" s="120" t="str">
        <f>IF(Y19=""," ",Y19*'3-Factores de emisión'!$D$8)</f>
        <v xml:space="preserve"> </v>
      </c>
      <c r="AE19" s="120" t="str">
        <f t="shared" si="9"/>
        <v xml:space="preserve"> </v>
      </c>
      <c r="AF19" s="120" t="str">
        <f>IF(Y19=""," ",Y19*'3-Factores de emisión'!$E$8)</f>
        <v xml:space="preserve"> </v>
      </c>
      <c r="AG19" s="120" t="str">
        <f t="shared" si="10"/>
        <v xml:space="preserve"> </v>
      </c>
      <c r="AH19" s="120" t="str">
        <f>IF(AC19=" "," ",(AC19*'3-Factores de emisión'!$H$5+'5-Edificio 1'!AE19*'3-Factores de emisión'!$I$5+'5-Edificio 1'!AG19*'3-Factores de emisión'!$J$5))</f>
        <v xml:space="preserve"> </v>
      </c>
      <c r="AI19" s="137" t="str">
        <f t="shared" si="11"/>
        <v xml:space="preserve"> </v>
      </c>
      <c r="AJ19" s="122"/>
      <c r="AK19" s="138"/>
      <c r="AL19" s="123"/>
      <c r="AM19" s="8" t="str">
        <f t="shared" si="12"/>
        <v/>
      </c>
      <c r="AN19" s="120" t="str">
        <f>IF(AJ19=""," ",(AJ19*'3-Factores de emisión'!$C$11))</f>
        <v xml:space="preserve"> </v>
      </c>
      <c r="AO19" s="120" t="str">
        <f>IF(AN19=" "," ",(AN19*'3-Factores de emisión'!$H$5))</f>
        <v xml:space="preserve"> </v>
      </c>
      <c r="AP19" s="137" t="str">
        <f t="shared" si="13"/>
        <v xml:space="preserve"> </v>
      </c>
      <c r="AQ19" s="122"/>
      <c r="AR19" s="138"/>
      <c r="AS19" s="123"/>
      <c r="AT19" s="8" t="str">
        <f t="shared" si="14"/>
        <v/>
      </c>
      <c r="AU19" s="120" t="str">
        <f>IF(AQ19=""," ",(AQ19*'3-Factores de emisión'!$C$11))</f>
        <v xml:space="preserve"> </v>
      </c>
      <c r="AV19" s="120" t="str">
        <f>IF(AU19=" "," ",AU19*'3-Factores de emisión'!$H$5)</f>
        <v xml:space="preserve"> </v>
      </c>
      <c r="AW19" s="137" t="str">
        <f t="shared" si="15"/>
        <v xml:space="preserve"> </v>
      </c>
      <c r="AX19" s="122"/>
      <c r="AY19" s="138"/>
      <c r="AZ19" s="123"/>
      <c r="BA19" s="120" t="str">
        <f t="shared" si="16"/>
        <v xml:space="preserve"> </v>
      </c>
      <c r="BB19" s="120" t="str">
        <f>IF(AX19=""," ",AX19*'3-Factores de emisión'!$C$7)</f>
        <v xml:space="preserve"> </v>
      </c>
      <c r="BC19" s="148" t="str">
        <f>IF(AX19=""," ",AX19*'3-Factores de emisión'!$D$7)</f>
        <v xml:space="preserve"> </v>
      </c>
      <c r="BD19" s="120" t="str">
        <f t="shared" si="17"/>
        <v xml:space="preserve"> </v>
      </c>
      <c r="BE19" s="148" t="str">
        <f>IF(AX19=""," ",AX19*'3-Factores de emisión'!$E$7)</f>
        <v xml:space="preserve"> </v>
      </c>
      <c r="BF19" s="120" t="str">
        <f t="shared" si="18"/>
        <v xml:space="preserve"> </v>
      </c>
      <c r="BG19" s="120" t="str">
        <f>IF(BB19=" "," ",(BB19*'3-Factores de emisión'!$H$5+BD19*'3-Factores de emisión'!$I$5+BF19*'3-Factores de emisión'!$J$5))</f>
        <v xml:space="preserve"> </v>
      </c>
      <c r="BH19" s="137" t="str">
        <f t="shared" si="19"/>
        <v xml:space="preserve"> </v>
      </c>
    </row>
    <row r="20" spans="1:60" s="25" customFormat="1" ht="18" customHeight="1" x14ac:dyDescent="0.25">
      <c r="A20" s="181" t="s">
        <v>5</v>
      </c>
      <c r="B20" s="254"/>
      <c r="C20" s="122">
        <v>1406.1</v>
      </c>
      <c r="D20" s="138">
        <v>632745</v>
      </c>
      <c r="E20" s="123">
        <v>3937.08</v>
      </c>
      <c r="F20" s="120">
        <f t="shared" si="0"/>
        <v>2.8000000000000003</v>
      </c>
      <c r="G20" s="8">
        <f>IF(C20=0,"",(+C20*'3-Factores de emisión'!$C$9))</f>
        <v>3674.1392999999998</v>
      </c>
      <c r="H20" s="120">
        <f>IF(C20=0,"",(C20*'3-Factores de emisión'!$D$9))</f>
        <v>209.50889999999998</v>
      </c>
      <c r="I20" s="232">
        <f t="shared" si="1"/>
        <v>0.20950889999999997</v>
      </c>
      <c r="J20" s="120">
        <f>IF(C20=""," ",C20*'3-Factores de emisión'!$E$9)</f>
        <v>216.53939999999997</v>
      </c>
      <c r="K20" s="232">
        <f t="shared" si="2"/>
        <v>0.21653939999999997</v>
      </c>
      <c r="L20" s="120">
        <f>IF(C20=""," ",(G20*'3-Factores de emisión'!$H$5+I20*'3-Factores de emisión'!$I$5+K20*'3-Factores de emisión'!$J$5))</f>
        <v>3745.6662008999997</v>
      </c>
      <c r="M20" s="137">
        <f t="shared" si="3"/>
        <v>3.7456662008999997</v>
      </c>
      <c r="N20" s="122">
        <v>98.39</v>
      </c>
      <c r="O20" s="138">
        <v>60020</v>
      </c>
      <c r="P20" s="123">
        <v>425</v>
      </c>
      <c r="Q20" s="255">
        <f t="shared" si="4"/>
        <v>4.3195446691736965</v>
      </c>
      <c r="R20" s="120">
        <f>IF(N20=""," ",N20*'3-Factores de emisión'!$C$6)</f>
        <v>219.50808999999998</v>
      </c>
      <c r="S20" s="148">
        <f>IF(N20=""," ",N20*'3-Factores de emisión'!$D$6)</f>
        <v>115.70663999999999</v>
      </c>
      <c r="T20" s="120">
        <f t="shared" si="5"/>
        <v>0.11570664</v>
      </c>
      <c r="U20" s="148">
        <f>IF(N20=""," ",N20*'3-Factores de emisión'!$E$6)</f>
        <v>11.41324</v>
      </c>
      <c r="V20" s="120">
        <f t="shared" si="6"/>
        <v>1.141324E-2</v>
      </c>
      <c r="W20" s="120">
        <f>IF(R20=" "," ",(R20*'3-Factores de emisión'!$H$5+T20*'3-Factores de emisión'!$I$5+V20*'3-Factores de emisión'!$J$5))</f>
        <v>225.47603383999999</v>
      </c>
      <c r="X20" s="137">
        <f t="shared" si="7"/>
        <v>0.22547603383999998</v>
      </c>
      <c r="Y20" s="122"/>
      <c r="Z20" s="138"/>
      <c r="AA20" s="123"/>
      <c r="AB20" s="8" t="str">
        <f t="shared" si="8"/>
        <v/>
      </c>
      <c r="AC20" s="120" t="str">
        <f>IF(Y20=""," ",Y20*'3-Factores de emisión'!$C$8)</f>
        <v xml:space="preserve"> </v>
      </c>
      <c r="AD20" s="120" t="str">
        <f>IF(Y20=""," ",Y20*'3-Factores de emisión'!$D$8)</f>
        <v xml:space="preserve"> </v>
      </c>
      <c r="AE20" s="120" t="str">
        <f t="shared" si="9"/>
        <v xml:space="preserve"> </v>
      </c>
      <c r="AF20" s="120" t="str">
        <f>IF(Y20=""," ",Y20*'3-Factores de emisión'!$E$8)</f>
        <v xml:space="preserve"> </v>
      </c>
      <c r="AG20" s="120" t="str">
        <f t="shared" si="10"/>
        <v xml:space="preserve"> </v>
      </c>
      <c r="AH20" s="120" t="str">
        <f>IF(AC20=" "," ",(AC20*'3-Factores de emisión'!$H$5+'5-Edificio 1'!AE20*'3-Factores de emisión'!$I$5+'5-Edificio 1'!AG20*'3-Factores de emisión'!$J$5))</f>
        <v xml:space="preserve"> </v>
      </c>
      <c r="AI20" s="137" t="str">
        <f t="shared" si="11"/>
        <v xml:space="preserve"> </v>
      </c>
      <c r="AJ20" s="122"/>
      <c r="AK20" s="138"/>
      <c r="AL20" s="123"/>
      <c r="AM20" s="8" t="str">
        <f t="shared" si="12"/>
        <v/>
      </c>
      <c r="AN20" s="120" t="str">
        <f>IF(AJ20=""," ",(AJ20*'3-Factores de emisión'!$C$11))</f>
        <v xml:space="preserve"> </v>
      </c>
      <c r="AO20" s="120" t="str">
        <f>IF(AN20=" "," ",(AN20*'3-Factores de emisión'!$H$5))</f>
        <v xml:space="preserve"> </v>
      </c>
      <c r="AP20" s="137" t="str">
        <f t="shared" si="13"/>
        <v xml:space="preserve"> </v>
      </c>
      <c r="AQ20" s="122"/>
      <c r="AR20" s="138"/>
      <c r="AS20" s="123"/>
      <c r="AT20" s="8" t="str">
        <f t="shared" si="14"/>
        <v/>
      </c>
      <c r="AU20" s="120" t="str">
        <f>IF(AQ20=""," ",(AQ20*'3-Factores de emisión'!$C$11))</f>
        <v xml:space="preserve"> </v>
      </c>
      <c r="AV20" s="120" t="str">
        <f>IF(AU20=" "," ",AU20*'3-Factores de emisión'!$H$5)</f>
        <v xml:space="preserve"> </v>
      </c>
      <c r="AW20" s="137" t="str">
        <f t="shared" si="15"/>
        <v xml:space="preserve"> </v>
      </c>
      <c r="AX20" s="122"/>
      <c r="AY20" s="138"/>
      <c r="AZ20" s="123"/>
      <c r="BA20" s="120" t="str">
        <f t="shared" si="16"/>
        <v xml:space="preserve"> </v>
      </c>
      <c r="BB20" s="120" t="str">
        <f>IF(AX20=""," ",AX20*'3-Factores de emisión'!$C$7)</f>
        <v xml:space="preserve"> </v>
      </c>
      <c r="BC20" s="148" t="str">
        <f>IF(AX20=""," ",AX20*'3-Factores de emisión'!$D$7)</f>
        <v xml:space="preserve"> </v>
      </c>
      <c r="BD20" s="120" t="str">
        <f t="shared" si="17"/>
        <v xml:space="preserve"> </v>
      </c>
      <c r="BE20" s="148" t="str">
        <f>IF(AX20=""," ",AX20*'3-Factores de emisión'!$E$7)</f>
        <v xml:space="preserve"> </v>
      </c>
      <c r="BF20" s="120" t="str">
        <f t="shared" si="18"/>
        <v xml:space="preserve"> </v>
      </c>
      <c r="BG20" s="120" t="str">
        <f>IF(BB20=" "," ",(BB20*'3-Factores de emisión'!$H$5+BD20*'3-Factores de emisión'!$I$5+BF20*'3-Factores de emisión'!$J$5))</f>
        <v xml:space="preserve"> </v>
      </c>
      <c r="BH20" s="137" t="str">
        <f t="shared" si="19"/>
        <v xml:space="preserve"> </v>
      </c>
    </row>
    <row r="21" spans="1:60" s="25" customFormat="1" ht="18" customHeight="1" x14ac:dyDescent="0.25">
      <c r="A21" s="179" t="s">
        <v>6</v>
      </c>
      <c r="B21" s="254"/>
      <c r="C21" s="122">
        <v>1610.1</v>
      </c>
      <c r="D21" s="138">
        <v>722934.9</v>
      </c>
      <c r="E21" s="123">
        <v>4508.2</v>
      </c>
      <c r="F21" s="120">
        <f t="shared" si="0"/>
        <v>2.7999503136451152</v>
      </c>
      <c r="G21" s="8">
        <f>IF(C21=0,"",(+C21*'3-Factores de emisión'!$C$9))</f>
        <v>4207.1912999999995</v>
      </c>
      <c r="H21" s="120">
        <f>IF(C21=0,"",(C21*'3-Factores de emisión'!$D$9))</f>
        <v>239.90489999999997</v>
      </c>
      <c r="I21" s="232">
        <f t="shared" si="1"/>
        <v>0.23990489999999998</v>
      </c>
      <c r="J21" s="120">
        <f>IF(C21=""," ",C21*'3-Factores de emisión'!$E$9)</f>
        <v>247.95539999999997</v>
      </c>
      <c r="K21" s="232">
        <f t="shared" si="2"/>
        <v>0.24795539999999996</v>
      </c>
      <c r="L21" s="120">
        <f>IF(C21=""," ",(G21*'3-Factores de emisión'!$H$5+I21*'3-Factores de emisión'!$I$5+K21*'3-Factores de emisión'!$J$5))</f>
        <v>4289.0954768999991</v>
      </c>
      <c r="M21" s="137">
        <f t="shared" si="3"/>
        <v>4.2890954768999991</v>
      </c>
      <c r="N21" s="122">
        <v>127.43</v>
      </c>
      <c r="O21" s="138">
        <v>72513</v>
      </c>
      <c r="P21" s="123">
        <v>510</v>
      </c>
      <c r="Q21" s="255">
        <f t="shared" si="4"/>
        <v>4.0021972847838025</v>
      </c>
      <c r="R21" s="120">
        <f>IF(N21=""," ",N21*'3-Factores de emisión'!$C$6)</f>
        <v>284.29633000000001</v>
      </c>
      <c r="S21" s="148">
        <f>IF(N21=""," ",N21*'3-Factores de emisión'!$D$6)</f>
        <v>149.85767999999999</v>
      </c>
      <c r="T21" s="120">
        <f t="shared" si="5"/>
        <v>0.14985767999999999</v>
      </c>
      <c r="U21" s="148">
        <f>IF(N21=""," ",N21*'3-Factores de emisión'!$E$6)</f>
        <v>14.781880000000001</v>
      </c>
      <c r="V21" s="120">
        <f t="shared" si="6"/>
        <v>1.4781880000000001E-2</v>
      </c>
      <c r="W21" s="120">
        <f>IF(R21=" "," ",(R21*'3-Factores de emisión'!$H$5+T21*'3-Factores de emisión'!$I$5+V21*'3-Factores de emisión'!$J$5))</f>
        <v>292.02572408000003</v>
      </c>
      <c r="X21" s="137">
        <f t="shared" si="7"/>
        <v>0.29202572408000005</v>
      </c>
      <c r="Y21" s="122"/>
      <c r="Z21" s="138"/>
      <c r="AA21" s="123"/>
      <c r="AB21" s="8" t="str">
        <f t="shared" si="8"/>
        <v/>
      </c>
      <c r="AC21" s="120" t="str">
        <f>IF(Y21=""," ",Y21*'3-Factores de emisión'!$C$8)</f>
        <v xml:space="preserve"> </v>
      </c>
      <c r="AD21" s="120" t="str">
        <f>IF(Y21=""," ",Y21*'3-Factores de emisión'!$D$8)</f>
        <v xml:space="preserve"> </v>
      </c>
      <c r="AE21" s="120" t="str">
        <f t="shared" si="9"/>
        <v xml:space="preserve"> </v>
      </c>
      <c r="AF21" s="120" t="str">
        <f>IF(Y21=""," ",Y21*'3-Factores de emisión'!$E$8)</f>
        <v xml:space="preserve"> </v>
      </c>
      <c r="AG21" s="120" t="str">
        <f t="shared" si="10"/>
        <v xml:space="preserve"> </v>
      </c>
      <c r="AH21" s="120" t="str">
        <f>IF(AC21=" "," ",(AC21*'3-Factores de emisión'!$H$5+'5-Edificio 1'!AE21*'3-Factores de emisión'!$I$5+'5-Edificio 1'!AG21*'3-Factores de emisión'!$J$5))</f>
        <v xml:space="preserve"> </v>
      </c>
      <c r="AI21" s="137" t="str">
        <f t="shared" si="11"/>
        <v xml:space="preserve"> </v>
      </c>
      <c r="AJ21" s="122"/>
      <c r="AK21" s="138"/>
      <c r="AL21" s="123"/>
      <c r="AM21" s="8" t="str">
        <f t="shared" si="12"/>
        <v/>
      </c>
      <c r="AN21" s="120" t="str">
        <f>IF(AJ21=""," ",(AJ21*'3-Factores de emisión'!$C$11))</f>
        <v xml:space="preserve"> </v>
      </c>
      <c r="AO21" s="120" t="str">
        <f>IF(AN21=" "," ",(AN21*'3-Factores de emisión'!$H$5))</f>
        <v xml:space="preserve"> </v>
      </c>
      <c r="AP21" s="137" t="str">
        <f t="shared" si="13"/>
        <v xml:space="preserve"> </v>
      </c>
      <c r="AQ21" s="122"/>
      <c r="AR21" s="138"/>
      <c r="AS21" s="123"/>
      <c r="AT21" s="8" t="str">
        <f t="shared" si="14"/>
        <v/>
      </c>
      <c r="AU21" s="120" t="str">
        <f>IF(AQ21=""," ",(AQ21*'3-Factores de emisión'!$C$11))</f>
        <v xml:space="preserve"> </v>
      </c>
      <c r="AV21" s="120" t="str">
        <f>IF(AU21=" "," ",AU21*'3-Factores de emisión'!$H$5)</f>
        <v xml:space="preserve"> </v>
      </c>
      <c r="AW21" s="137" t="str">
        <f t="shared" si="15"/>
        <v xml:space="preserve"> </v>
      </c>
      <c r="AX21" s="122"/>
      <c r="AY21" s="138"/>
      <c r="AZ21" s="123"/>
      <c r="BA21" s="120" t="str">
        <f t="shared" si="16"/>
        <v xml:space="preserve"> </v>
      </c>
      <c r="BB21" s="120" t="str">
        <f>IF(AX21=""," ",AX21*'3-Factores de emisión'!$C$7)</f>
        <v xml:space="preserve"> </v>
      </c>
      <c r="BC21" s="148" t="str">
        <f>IF(AX21=""," ",AX21*'3-Factores de emisión'!$D$7)</f>
        <v xml:space="preserve"> </v>
      </c>
      <c r="BD21" s="120" t="str">
        <f t="shared" si="17"/>
        <v xml:space="preserve"> </v>
      </c>
      <c r="BE21" s="148" t="str">
        <f>IF(AX21=""," ",AX21*'3-Factores de emisión'!$E$7)</f>
        <v xml:space="preserve"> </v>
      </c>
      <c r="BF21" s="120" t="str">
        <f t="shared" si="18"/>
        <v xml:space="preserve"> </v>
      </c>
      <c r="BG21" s="120" t="str">
        <f>IF(BB21=" "," ",(BB21*'3-Factores de emisión'!$H$5+BD21*'3-Factores de emisión'!$I$5+BF21*'3-Factores de emisión'!$J$5))</f>
        <v xml:space="preserve"> </v>
      </c>
      <c r="BH21" s="137" t="str">
        <f t="shared" si="19"/>
        <v xml:space="preserve"> </v>
      </c>
    </row>
    <row r="22" spans="1:60" s="25" customFormat="1" ht="18" customHeight="1" x14ac:dyDescent="0.25">
      <c r="A22" s="181" t="s">
        <v>16</v>
      </c>
      <c r="B22" s="254"/>
      <c r="C22" s="122">
        <v>1593.5</v>
      </c>
      <c r="D22" s="138">
        <v>715481.5</v>
      </c>
      <c r="E22" s="123">
        <v>4461.8</v>
      </c>
      <c r="F22" s="120">
        <f t="shared" si="0"/>
        <v>2.8000000000000003</v>
      </c>
      <c r="G22" s="8">
        <f>IF(C22=0,"",(+C22*'3-Factores de emisión'!$C$9))</f>
        <v>4163.8154999999997</v>
      </c>
      <c r="H22" s="120">
        <f>IF(C22=0,"",(C22*'3-Factores de emisión'!$D$9))</f>
        <v>237.4315</v>
      </c>
      <c r="I22" s="232">
        <f t="shared" si="1"/>
        <v>0.23743149999999999</v>
      </c>
      <c r="J22" s="120">
        <f>IF(C22=""," ",C22*'3-Factores de emisión'!$E$9)</f>
        <v>245.399</v>
      </c>
      <c r="K22" s="232">
        <f t="shared" si="2"/>
        <v>0.24539900000000001</v>
      </c>
      <c r="L22" s="120">
        <f>IF(C22=""," ",(G22*'3-Factores de emisión'!$H$5+I22*'3-Factores de emisión'!$I$5+K22*'3-Factores de emisión'!$J$5))</f>
        <v>4244.8752514999996</v>
      </c>
      <c r="M22" s="137">
        <f t="shared" si="3"/>
        <v>4.2448752514999999</v>
      </c>
      <c r="N22" s="122">
        <v>112.91</v>
      </c>
      <c r="O22" s="138">
        <v>68711</v>
      </c>
      <c r="P22" s="123">
        <v>498</v>
      </c>
      <c r="Q22" s="255">
        <f t="shared" si="4"/>
        <v>4.4105925073067045</v>
      </c>
      <c r="R22" s="120">
        <f>IF(N22=""," ",N22*'3-Factores de emisión'!$C$6)</f>
        <v>251.90220999999997</v>
      </c>
      <c r="S22" s="148">
        <f>IF(N22=""," ",N22*'3-Factores de emisión'!$D$6)</f>
        <v>132.78215999999998</v>
      </c>
      <c r="T22" s="120">
        <f t="shared" si="5"/>
        <v>0.13278215999999998</v>
      </c>
      <c r="U22" s="148">
        <f>IF(N22=""," ",N22*'3-Factores de emisión'!$E$6)</f>
        <v>13.09756</v>
      </c>
      <c r="V22" s="120">
        <f t="shared" si="6"/>
        <v>1.3097559999999999E-2</v>
      </c>
      <c r="W22" s="120">
        <f>IF(R22=" "," ",(R22*'3-Factores de emisión'!$H$5+T22*'3-Factores de emisión'!$I$5+V22*'3-Factores de emisión'!$J$5))</f>
        <v>258.75087895999997</v>
      </c>
      <c r="X22" s="137">
        <f t="shared" si="7"/>
        <v>0.25875087895999999</v>
      </c>
      <c r="Y22" s="122"/>
      <c r="Z22" s="138"/>
      <c r="AA22" s="123"/>
      <c r="AB22" s="8" t="str">
        <f t="shared" si="8"/>
        <v/>
      </c>
      <c r="AC22" s="120" t="str">
        <f>IF(Y22=""," ",Y22*'3-Factores de emisión'!$C$8)</f>
        <v xml:space="preserve"> </v>
      </c>
      <c r="AD22" s="120" t="str">
        <f>IF(Y22=""," ",Y22*'3-Factores de emisión'!$D$8)</f>
        <v xml:space="preserve"> </v>
      </c>
      <c r="AE22" s="120" t="str">
        <f t="shared" si="9"/>
        <v xml:space="preserve"> </v>
      </c>
      <c r="AF22" s="120" t="str">
        <f>IF(Y22=""," ",Y22*'3-Factores de emisión'!$E$8)</f>
        <v xml:space="preserve"> </v>
      </c>
      <c r="AG22" s="120" t="str">
        <f t="shared" si="10"/>
        <v xml:space="preserve"> </v>
      </c>
      <c r="AH22" s="120" t="str">
        <f>IF(AC22=" "," ",(AC22*'3-Factores de emisión'!$H$5+'5-Edificio 1'!AE22*'3-Factores de emisión'!$I$5+'5-Edificio 1'!AG22*'3-Factores de emisión'!$J$5))</f>
        <v xml:space="preserve"> </v>
      </c>
      <c r="AI22" s="137" t="str">
        <f t="shared" si="11"/>
        <v xml:space="preserve"> </v>
      </c>
      <c r="AJ22" s="122"/>
      <c r="AK22" s="138"/>
      <c r="AL22" s="123"/>
      <c r="AM22" s="8" t="str">
        <f t="shared" si="12"/>
        <v/>
      </c>
      <c r="AN22" s="120" t="str">
        <f>IF(AJ22=""," ",(AJ22*'3-Factores de emisión'!$C$11))</f>
        <v xml:space="preserve"> </v>
      </c>
      <c r="AO22" s="120" t="str">
        <f>IF(AN22=" "," ",(AN22*'3-Factores de emisión'!$H$5))</f>
        <v xml:space="preserve"> </v>
      </c>
      <c r="AP22" s="137" t="str">
        <f t="shared" si="13"/>
        <v xml:space="preserve"> </v>
      </c>
      <c r="AQ22" s="122"/>
      <c r="AR22" s="138"/>
      <c r="AS22" s="123"/>
      <c r="AT22" s="8" t="str">
        <f t="shared" si="14"/>
        <v/>
      </c>
      <c r="AU22" s="120" t="str">
        <f>IF(AQ22=""," ",(AQ22*'3-Factores de emisión'!$C$11))</f>
        <v xml:space="preserve"> </v>
      </c>
      <c r="AV22" s="120" t="str">
        <f>IF(AU22=" "," ",AU22*'3-Factores de emisión'!$H$5)</f>
        <v xml:space="preserve"> </v>
      </c>
      <c r="AW22" s="137" t="str">
        <f t="shared" si="15"/>
        <v xml:space="preserve"> </v>
      </c>
      <c r="AX22" s="122"/>
      <c r="AY22" s="138"/>
      <c r="AZ22" s="123"/>
      <c r="BA22" s="120" t="str">
        <f t="shared" si="16"/>
        <v xml:space="preserve"> </v>
      </c>
      <c r="BB22" s="120" t="str">
        <f>IF(AX22=""," ",AX22*'3-Factores de emisión'!$C$7)</f>
        <v xml:space="preserve"> </v>
      </c>
      <c r="BC22" s="148" t="str">
        <f>IF(AX22=""," ",AX22*'3-Factores de emisión'!$D$7)</f>
        <v xml:space="preserve"> </v>
      </c>
      <c r="BD22" s="120" t="str">
        <f t="shared" si="17"/>
        <v xml:space="preserve"> </v>
      </c>
      <c r="BE22" s="148" t="str">
        <f>IF(AX22=""," ",AX22*'3-Factores de emisión'!$E$7)</f>
        <v xml:space="preserve"> </v>
      </c>
      <c r="BF22" s="120" t="str">
        <f t="shared" si="18"/>
        <v xml:space="preserve"> </v>
      </c>
      <c r="BG22" s="120" t="str">
        <f>IF(BB22=" "," ",(BB22*'3-Factores de emisión'!$H$5+BD22*'3-Factores de emisión'!$I$5+BF22*'3-Factores de emisión'!$J$5))</f>
        <v xml:space="preserve"> </v>
      </c>
      <c r="BH22" s="137" t="str">
        <f t="shared" si="19"/>
        <v xml:space="preserve"> </v>
      </c>
    </row>
    <row r="23" spans="1:60" s="25" customFormat="1" ht="18" customHeight="1" x14ac:dyDescent="0.25">
      <c r="A23" s="179" t="s">
        <v>7</v>
      </c>
      <c r="B23" s="254"/>
      <c r="C23" s="122">
        <v>1323</v>
      </c>
      <c r="D23" s="138">
        <v>650916</v>
      </c>
      <c r="E23" s="123">
        <v>3745</v>
      </c>
      <c r="F23" s="120">
        <f t="shared" si="0"/>
        <v>2.8306878306878307</v>
      </c>
      <c r="G23" s="8">
        <f>IF(C23=0,"",(+C23*'3-Factores de emisión'!$C$9))</f>
        <v>3456.9989999999998</v>
      </c>
      <c r="H23" s="120">
        <f>IF(C23=0,"",(C23*'3-Factores de emisión'!$D$9))</f>
        <v>197.12699999999998</v>
      </c>
      <c r="I23" s="120">
        <f t="shared" si="1"/>
        <v>0.19712699999999997</v>
      </c>
      <c r="J23" s="120">
        <f>IF(C23=""," ",C23*'3-Factores de emisión'!$E$9)</f>
        <v>203.74199999999999</v>
      </c>
      <c r="K23" s="232">
        <f t="shared" si="2"/>
        <v>0.20374199999999998</v>
      </c>
      <c r="L23" s="120">
        <f>IF(C23=""," ",(G23*'3-Factores de emisión'!$H$5+I23*'3-Factores de emisión'!$I$5+K23*'3-Factores de emisión'!$J$5))</f>
        <v>3524.2986869999995</v>
      </c>
      <c r="M23" s="137">
        <f t="shared" si="3"/>
        <v>3.5242986869999995</v>
      </c>
      <c r="N23" s="122">
        <v>133.83000000000001</v>
      </c>
      <c r="O23" s="138">
        <v>75343</v>
      </c>
      <c r="P23" s="123">
        <v>540</v>
      </c>
      <c r="Q23" s="255">
        <f t="shared" si="4"/>
        <v>4.0349697377269669</v>
      </c>
      <c r="R23" s="120">
        <f>IF(N23=""," ",N23*'3-Factores de emisión'!$C$6)</f>
        <v>298.57472999999999</v>
      </c>
      <c r="S23" s="148">
        <f>IF(N23=""," ",N23*'3-Factores de emisión'!$D$6)</f>
        <v>157.38408000000001</v>
      </c>
      <c r="T23" s="120">
        <f t="shared" si="5"/>
        <v>0.15738408000000001</v>
      </c>
      <c r="U23" s="148">
        <f>IF(N23=""," ",N23*'3-Factores de emisión'!$E$6)</f>
        <v>15.524280000000003</v>
      </c>
      <c r="V23" s="120">
        <f t="shared" si="6"/>
        <v>1.5524280000000003E-2</v>
      </c>
      <c r="W23" s="120">
        <f>IF(R23=" "," ",(R23*'3-Factores de emisión'!$H$5+T23*'3-Factores de emisión'!$I$5+V23*'3-Factores de emisión'!$J$5))</f>
        <v>306.69232247999997</v>
      </c>
      <c r="X23" s="137">
        <f t="shared" si="7"/>
        <v>0.30669232247999995</v>
      </c>
      <c r="Y23" s="122"/>
      <c r="Z23" s="138"/>
      <c r="AA23" s="123"/>
      <c r="AB23" s="8" t="str">
        <f t="shared" si="8"/>
        <v/>
      </c>
      <c r="AC23" s="120" t="str">
        <f>IF(Y23=""," ",Y23*'3-Factores de emisión'!$C$8)</f>
        <v xml:space="preserve"> </v>
      </c>
      <c r="AD23" s="120" t="str">
        <f>IF(Y23=""," ",Y23*'3-Factores de emisión'!$D$8)</f>
        <v xml:space="preserve"> </v>
      </c>
      <c r="AE23" s="120" t="str">
        <f t="shared" si="9"/>
        <v xml:space="preserve"> </v>
      </c>
      <c r="AF23" s="120" t="str">
        <f>IF(Y23=""," ",Y23*'3-Factores de emisión'!$E$8)</f>
        <v xml:space="preserve"> </v>
      </c>
      <c r="AG23" s="120" t="str">
        <f t="shared" si="10"/>
        <v xml:space="preserve"> </v>
      </c>
      <c r="AH23" s="120" t="str">
        <f>IF(AC23=" "," ",(AC23*'3-Factores de emisión'!$H$5+'5-Edificio 1'!AE23*'3-Factores de emisión'!$I$5+'5-Edificio 1'!AG23*'3-Factores de emisión'!$J$5))</f>
        <v xml:space="preserve"> </v>
      </c>
      <c r="AI23" s="137" t="str">
        <f t="shared" si="11"/>
        <v xml:space="preserve"> </v>
      </c>
      <c r="AJ23" s="122"/>
      <c r="AK23" s="138"/>
      <c r="AL23" s="123"/>
      <c r="AM23" s="8" t="str">
        <f t="shared" si="12"/>
        <v/>
      </c>
      <c r="AN23" s="120" t="str">
        <f>IF(AJ23=""," ",(AJ23*'3-Factores de emisión'!$C$11))</f>
        <v xml:space="preserve"> </v>
      </c>
      <c r="AO23" s="120" t="str">
        <f>IF(AN23=" "," ",(AN23*'3-Factores de emisión'!$H$5))</f>
        <v xml:space="preserve"> </v>
      </c>
      <c r="AP23" s="137" t="str">
        <f t="shared" si="13"/>
        <v xml:space="preserve"> </v>
      </c>
      <c r="AQ23" s="122"/>
      <c r="AR23" s="138"/>
      <c r="AS23" s="123"/>
      <c r="AT23" s="8" t="str">
        <f t="shared" si="14"/>
        <v/>
      </c>
      <c r="AU23" s="120" t="str">
        <f>IF(AQ23=""," ",(AQ23*'3-Factores de emisión'!$C$11))</f>
        <v xml:space="preserve"> </v>
      </c>
      <c r="AV23" s="120" t="str">
        <f>IF(AU23=" "," ",AU23*'3-Factores de emisión'!$H$5)</f>
        <v xml:space="preserve"> </v>
      </c>
      <c r="AW23" s="137" t="str">
        <f t="shared" si="15"/>
        <v xml:space="preserve"> </v>
      </c>
      <c r="AX23" s="122"/>
      <c r="AY23" s="138"/>
      <c r="AZ23" s="123"/>
      <c r="BA23" s="120" t="str">
        <f t="shared" si="16"/>
        <v xml:space="preserve"> </v>
      </c>
      <c r="BB23" s="120" t="str">
        <f>IF(AX23=""," ",AX23*'3-Factores de emisión'!$C$7)</f>
        <v xml:space="preserve"> </v>
      </c>
      <c r="BC23" s="148" t="str">
        <f>IF(AX23=""," ",AX23*'3-Factores de emisión'!$D$7)</f>
        <v xml:space="preserve"> </v>
      </c>
      <c r="BD23" s="120" t="str">
        <f t="shared" si="17"/>
        <v xml:space="preserve"> </v>
      </c>
      <c r="BE23" s="148" t="str">
        <f>IF(AX23=""," ",AX23*'3-Factores de emisión'!$E$7)</f>
        <v xml:space="preserve"> </v>
      </c>
      <c r="BF23" s="120" t="str">
        <f t="shared" si="18"/>
        <v xml:space="preserve"> </v>
      </c>
      <c r="BG23" s="120" t="str">
        <f>IF(BB23=" "," ",(BB23*'3-Factores de emisión'!$H$5+BD23*'3-Factores de emisión'!$I$5+BF23*'3-Factores de emisión'!$J$5))</f>
        <v xml:space="preserve"> </v>
      </c>
      <c r="BH23" s="137" t="str">
        <f t="shared" si="19"/>
        <v xml:space="preserve"> </v>
      </c>
    </row>
    <row r="24" spans="1:60" s="25" customFormat="1" ht="18" customHeight="1" x14ac:dyDescent="0.25">
      <c r="A24" s="181" t="s">
        <v>8</v>
      </c>
      <c r="B24" s="254"/>
      <c r="C24" s="122"/>
      <c r="D24" s="138"/>
      <c r="E24" s="123"/>
      <c r="F24" s="120" t="str">
        <f t="shared" si="0"/>
        <v xml:space="preserve"> </v>
      </c>
      <c r="G24" s="8" t="str">
        <f>IF(C24=0,"",(+C24*'3-Factores de emisión'!$C$9))</f>
        <v/>
      </c>
      <c r="H24" s="120" t="str">
        <f>IF(C24=0,"",(C24*'3-Factores de emisión'!$D$9))</f>
        <v/>
      </c>
      <c r="I24" s="232" t="str">
        <f t="shared" si="1"/>
        <v xml:space="preserve"> </v>
      </c>
      <c r="J24" s="120" t="str">
        <f>IF(C24=""," ",C24*'3-Factores de emisión'!$E$9)</f>
        <v xml:space="preserve"> </v>
      </c>
      <c r="K24" s="232" t="str">
        <f t="shared" si="2"/>
        <v xml:space="preserve"> </v>
      </c>
      <c r="L24" s="120" t="str">
        <f>IF(C24=""," ",(G24*'3-Factores de emisión'!$H$5+I24*'3-Factores de emisión'!$I$5+K24*'3-Factores de emisión'!$J$5))</f>
        <v xml:space="preserve"> </v>
      </c>
      <c r="M24" s="137" t="str">
        <f t="shared" si="3"/>
        <v xml:space="preserve"> </v>
      </c>
      <c r="N24" s="122"/>
      <c r="O24" s="138"/>
      <c r="P24" s="123"/>
      <c r="Q24" s="255" t="str">
        <f t="shared" si="4"/>
        <v xml:space="preserve"> </v>
      </c>
      <c r="R24" s="120" t="str">
        <f>IF(N24=""," ",N24*'3-Factores de emisión'!$C$6)</f>
        <v xml:space="preserve"> </v>
      </c>
      <c r="S24" s="148" t="str">
        <f>IF(N24=""," ",N24*'3-Factores de emisión'!$D$6)</f>
        <v xml:space="preserve"> </v>
      </c>
      <c r="T24" s="120" t="str">
        <f t="shared" si="5"/>
        <v xml:space="preserve"> </v>
      </c>
      <c r="U24" s="148" t="str">
        <f>IF(N24=""," ",N24*'3-Factores de emisión'!$E$6)</f>
        <v xml:space="preserve"> </v>
      </c>
      <c r="V24" s="120" t="str">
        <f t="shared" si="6"/>
        <v xml:space="preserve"> </v>
      </c>
      <c r="W24" s="120" t="str">
        <f>IF(R24=" "," ",(R24*'3-Factores de emisión'!$H$5+T24*'3-Factores de emisión'!$I$5+V24*'3-Factores de emisión'!$J$5))</f>
        <v xml:space="preserve"> </v>
      </c>
      <c r="X24" s="137" t="str">
        <f t="shared" si="7"/>
        <v xml:space="preserve"> </v>
      </c>
      <c r="Y24" s="122"/>
      <c r="Z24" s="138"/>
      <c r="AA24" s="123"/>
      <c r="AB24" s="8" t="str">
        <f t="shared" si="8"/>
        <v/>
      </c>
      <c r="AC24" s="120" t="str">
        <f>IF(Y24=""," ",Y24*'3-Factores de emisión'!$C$8)</f>
        <v xml:space="preserve"> </v>
      </c>
      <c r="AD24" s="120" t="str">
        <f>IF(Y24=""," ",Y24*'3-Factores de emisión'!$D$8)</f>
        <v xml:space="preserve"> </v>
      </c>
      <c r="AE24" s="120" t="str">
        <f t="shared" si="9"/>
        <v xml:space="preserve"> </v>
      </c>
      <c r="AF24" s="120" t="str">
        <f>IF(Y24=""," ",Y24*'3-Factores de emisión'!$E$8)</f>
        <v xml:space="preserve"> </v>
      </c>
      <c r="AG24" s="120" t="str">
        <f t="shared" si="10"/>
        <v xml:space="preserve"> </v>
      </c>
      <c r="AH24" s="120" t="str">
        <f>IF(AC24=" "," ",(AC24*'3-Factores de emisión'!$H$5+'5-Edificio 1'!AE24*'3-Factores de emisión'!$I$5+'5-Edificio 1'!AG24*'3-Factores de emisión'!$J$5))</f>
        <v xml:space="preserve"> </v>
      </c>
      <c r="AI24" s="137" t="str">
        <f t="shared" si="11"/>
        <v xml:space="preserve"> </v>
      </c>
      <c r="AJ24" s="122"/>
      <c r="AK24" s="138"/>
      <c r="AL24" s="123"/>
      <c r="AM24" s="8" t="str">
        <f t="shared" si="12"/>
        <v/>
      </c>
      <c r="AN24" s="120" t="str">
        <f>IF(AJ24=""," ",(AJ24*'3-Factores de emisión'!$C$11))</f>
        <v xml:space="preserve"> </v>
      </c>
      <c r="AO24" s="120" t="str">
        <f>IF(AN24=" "," ",(AN24*'3-Factores de emisión'!$H$5))</f>
        <v xml:space="preserve"> </v>
      </c>
      <c r="AP24" s="137" t="str">
        <f t="shared" si="13"/>
        <v xml:space="preserve"> </v>
      </c>
      <c r="AQ24" s="122"/>
      <c r="AR24" s="138"/>
      <c r="AS24" s="123"/>
      <c r="AT24" s="8" t="str">
        <f t="shared" si="14"/>
        <v/>
      </c>
      <c r="AU24" s="120" t="str">
        <f>IF(AQ24=""," ",(AQ24*'3-Factores de emisión'!$C$11))</f>
        <v xml:space="preserve"> </v>
      </c>
      <c r="AV24" s="120" t="str">
        <f>IF(AU24=" "," ",AU24*'3-Factores de emisión'!$H$5)</f>
        <v xml:space="preserve"> </v>
      </c>
      <c r="AW24" s="137" t="str">
        <f t="shared" si="15"/>
        <v xml:space="preserve"> </v>
      </c>
      <c r="AX24" s="122"/>
      <c r="AY24" s="138"/>
      <c r="AZ24" s="123"/>
      <c r="BA24" s="120" t="str">
        <f t="shared" si="16"/>
        <v xml:space="preserve"> </v>
      </c>
      <c r="BB24" s="120" t="str">
        <f>IF(AX24=""," ",AX24*'3-Factores de emisión'!$C$7)</f>
        <v xml:space="preserve"> </v>
      </c>
      <c r="BC24" s="148" t="str">
        <f>IF(AX24=""," ",AX24*'3-Factores de emisión'!$D$7)</f>
        <v xml:space="preserve"> </v>
      </c>
      <c r="BD24" s="120" t="str">
        <f t="shared" si="17"/>
        <v xml:space="preserve"> </v>
      </c>
      <c r="BE24" s="148" t="str">
        <f>IF(AX24=""," ",AX24*'3-Factores de emisión'!$E$7)</f>
        <v xml:space="preserve"> </v>
      </c>
      <c r="BF24" s="120" t="str">
        <f t="shared" si="18"/>
        <v xml:space="preserve"> </v>
      </c>
      <c r="BG24" s="120" t="str">
        <f>IF(BB24=" "," ",(BB24*'3-Factores de emisión'!$H$5+BD24*'3-Factores de emisión'!$I$5+BF24*'3-Factores de emisión'!$J$5))</f>
        <v xml:space="preserve"> </v>
      </c>
      <c r="BH24" s="137" t="str">
        <f t="shared" si="19"/>
        <v xml:space="preserve"> </v>
      </c>
    </row>
    <row r="25" spans="1:60" s="25" customFormat="1" ht="18" customHeight="1" x14ac:dyDescent="0.25">
      <c r="A25" s="179" t="s">
        <v>9</v>
      </c>
      <c r="B25" s="254"/>
      <c r="C25" s="122"/>
      <c r="D25" s="138"/>
      <c r="E25" s="123"/>
      <c r="F25" s="120" t="str">
        <f t="shared" si="0"/>
        <v xml:space="preserve"> </v>
      </c>
      <c r="G25" s="8" t="str">
        <f>IF(C25=0,"",(+C25*'3-Factores de emisión'!$C$9))</f>
        <v/>
      </c>
      <c r="H25" s="120" t="str">
        <f>IF(C25=0,"",(C25*'3-Factores de emisión'!$D$9))</f>
        <v/>
      </c>
      <c r="I25" s="232" t="str">
        <f t="shared" si="1"/>
        <v xml:space="preserve"> </v>
      </c>
      <c r="J25" s="120" t="str">
        <f>IF(C25=""," ",C25*'3-Factores de emisión'!$E$9)</f>
        <v xml:space="preserve"> </v>
      </c>
      <c r="K25" s="232" t="str">
        <f t="shared" si="2"/>
        <v xml:space="preserve"> </v>
      </c>
      <c r="L25" s="120" t="str">
        <f>IF(C25=""," ",(G25*'3-Factores de emisión'!$H$5+I25*'3-Factores de emisión'!$I$5+K25*'3-Factores de emisión'!$J$5))</f>
        <v xml:space="preserve"> </v>
      </c>
      <c r="M25" s="137" t="str">
        <f t="shared" si="3"/>
        <v xml:space="preserve"> </v>
      </c>
      <c r="N25" s="122"/>
      <c r="O25" s="138"/>
      <c r="P25" s="123"/>
      <c r="Q25" s="255" t="str">
        <f t="shared" si="4"/>
        <v xml:space="preserve"> </v>
      </c>
      <c r="R25" s="120" t="str">
        <f>IF(N25=""," ",N25*'3-Factores de emisión'!$C$6)</f>
        <v xml:space="preserve"> </v>
      </c>
      <c r="S25" s="148" t="str">
        <f>IF(N25=""," ",N25*'3-Factores de emisión'!$D$6)</f>
        <v xml:space="preserve"> </v>
      </c>
      <c r="T25" s="120" t="str">
        <f t="shared" si="5"/>
        <v xml:space="preserve"> </v>
      </c>
      <c r="U25" s="148" t="str">
        <f>IF(N25=""," ",N25*'3-Factores de emisión'!$E$6)</f>
        <v xml:space="preserve"> </v>
      </c>
      <c r="V25" s="120" t="str">
        <f t="shared" si="6"/>
        <v xml:space="preserve"> </v>
      </c>
      <c r="W25" s="120" t="str">
        <f>IF(R25=" "," ",(R25*'3-Factores de emisión'!$H$5+T25*'3-Factores de emisión'!$I$5+V25*'3-Factores de emisión'!$J$5))</f>
        <v xml:space="preserve"> </v>
      </c>
      <c r="X25" s="137" t="str">
        <f t="shared" si="7"/>
        <v xml:space="preserve"> </v>
      </c>
      <c r="Y25" s="122"/>
      <c r="Z25" s="138"/>
      <c r="AA25" s="123"/>
      <c r="AB25" s="8" t="str">
        <f t="shared" si="8"/>
        <v/>
      </c>
      <c r="AC25" s="120" t="str">
        <f>IF(Y25=""," ",Y25*'3-Factores de emisión'!$C$8)</f>
        <v xml:space="preserve"> </v>
      </c>
      <c r="AD25" s="120" t="str">
        <f>IF(Y25=""," ",Y25*'3-Factores de emisión'!$D$8)</f>
        <v xml:space="preserve"> </v>
      </c>
      <c r="AE25" s="120" t="str">
        <f t="shared" si="9"/>
        <v xml:space="preserve"> </v>
      </c>
      <c r="AF25" s="120" t="str">
        <f>IF(Y25=""," ",Y25*'3-Factores de emisión'!$E$8)</f>
        <v xml:space="preserve"> </v>
      </c>
      <c r="AG25" s="120" t="str">
        <f t="shared" si="10"/>
        <v xml:space="preserve"> </v>
      </c>
      <c r="AH25" s="120" t="str">
        <f>IF(AC25=" "," ",(AC25*'3-Factores de emisión'!$H$5+'5-Edificio 1'!AE25*'3-Factores de emisión'!$I$5+'5-Edificio 1'!AG25*'3-Factores de emisión'!$J$5))</f>
        <v xml:space="preserve"> </v>
      </c>
      <c r="AI25" s="137" t="str">
        <f t="shared" si="11"/>
        <v xml:space="preserve"> </v>
      </c>
      <c r="AJ25" s="122"/>
      <c r="AK25" s="138"/>
      <c r="AL25" s="123"/>
      <c r="AM25" s="8" t="str">
        <f t="shared" si="12"/>
        <v/>
      </c>
      <c r="AN25" s="120" t="str">
        <f>IF(AJ25=""," ",(AJ25*'3-Factores de emisión'!$C$11))</f>
        <v xml:space="preserve"> </v>
      </c>
      <c r="AO25" s="120" t="str">
        <f>IF(AN25=" "," ",(AN25*'3-Factores de emisión'!$H$5))</f>
        <v xml:space="preserve"> </v>
      </c>
      <c r="AP25" s="137" t="str">
        <f t="shared" si="13"/>
        <v xml:space="preserve"> </v>
      </c>
      <c r="AQ25" s="122"/>
      <c r="AR25" s="138"/>
      <c r="AS25" s="123"/>
      <c r="AT25" s="8" t="str">
        <f t="shared" si="14"/>
        <v/>
      </c>
      <c r="AU25" s="120" t="str">
        <f>IF(AQ25=""," ",(AQ25*'3-Factores de emisión'!$C$11))</f>
        <v xml:space="preserve"> </v>
      </c>
      <c r="AV25" s="120" t="str">
        <f>IF(AU25=" "," ",AU25*'3-Factores de emisión'!$H$5)</f>
        <v xml:space="preserve"> </v>
      </c>
      <c r="AW25" s="137" t="str">
        <f t="shared" si="15"/>
        <v xml:space="preserve"> </v>
      </c>
      <c r="AX25" s="122"/>
      <c r="AY25" s="138"/>
      <c r="AZ25" s="123"/>
      <c r="BA25" s="120" t="str">
        <f t="shared" si="16"/>
        <v xml:space="preserve"> </v>
      </c>
      <c r="BB25" s="120" t="str">
        <f>IF(AX25=""," ",AX25*'3-Factores de emisión'!$C$7)</f>
        <v xml:space="preserve"> </v>
      </c>
      <c r="BC25" s="148" t="str">
        <f>IF(AX25=""," ",AX25*'3-Factores de emisión'!$D$7)</f>
        <v xml:space="preserve"> </v>
      </c>
      <c r="BD25" s="120" t="str">
        <f t="shared" si="17"/>
        <v xml:space="preserve"> </v>
      </c>
      <c r="BE25" s="148" t="str">
        <f>IF(AX25=""," ",AX25*'3-Factores de emisión'!$E$7)</f>
        <v xml:space="preserve"> </v>
      </c>
      <c r="BF25" s="120" t="str">
        <f t="shared" si="18"/>
        <v xml:space="preserve"> </v>
      </c>
      <c r="BG25" s="120" t="str">
        <f>IF(BB25=" "," ",(BB25*'3-Factores de emisión'!$H$5+BD25*'3-Factores de emisión'!$I$5+BF25*'3-Factores de emisión'!$J$5))</f>
        <v xml:space="preserve"> </v>
      </c>
      <c r="BH25" s="137" t="str">
        <f t="shared" si="19"/>
        <v xml:space="preserve"> </v>
      </c>
    </row>
    <row r="26" spans="1:60" s="25" customFormat="1" ht="18" customHeight="1" x14ac:dyDescent="0.25">
      <c r="A26" s="181" t="s">
        <v>10</v>
      </c>
      <c r="B26" s="254"/>
      <c r="C26" s="122"/>
      <c r="D26" s="138"/>
      <c r="E26" s="123"/>
      <c r="F26" s="120" t="str">
        <f t="shared" si="0"/>
        <v xml:space="preserve"> </v>
      </c>
      <c r="G26" s="8" t="str">
        <f>IF(C26=0,"",(+C26*'3-Factores de emisión'!$C$9))</f>
        <v/>
      </c>
      <c r="H26" s="120" t="str">
        <f>IF(C26=0,"",(C26*'3-Factores de emisión'!$D$9))</f>
        <v/>
      </c>
      <c r="I26" s="232" t="str">
        <f t="shared" si="1"/>
        <v xml:space="preserve"> </v>
      </c>
      <c r="J26" s="120" t="str">
        <f>IF(C26=""," ",C26*'3-Factores de emisión'!$E$9)</f>
        <v xml:space="preserve"> </v>
      </c>
      <c r="K26" s="232" t="str">
        <f t="shared" si="2"/>
        <v xml:space="preserve"> </v>
      </c>
      <c r="L26" s="120" t="str">
        <f>IF(C26=""," ",(G26*'3-Factores de emisión'!$H$5+I26*'3-Factores de emisión'!$I$5+K26*'3-Factores de emisión'!$J$5))</f>
        <v xml:space="preserve"> </v>
      </c>
      <c r="M26" s="137" t="str">
        <f t="shared" si="3"/>
        <v xml:space="preserve"> </v>
      </c>
      <c r="N26" s="122"/>
      <c r="O26" s="138"/>
      <c r="P26" s="123"/>
      <c r="Q26" s="255" t="str">
        <f t="shared" si="4"/>
        <v xml:space="preserve"> </v>
      </c>
      <c r="R26" s="120" t="str">
        <f>IF(N26=""," ",N26*'3-Factores de emisión'!$C$6)</f>
        <v xml:space="preserve"> </v>
      </c>
      <c r="S26" s="148" t="str">
        <f>IF(N26=""," ",N26*'3-Factores de emisión'!$D$6)</f>
        <v xml:space="preserve"> </v>
      </c>
      <c r="T26" s="120" t="str">
        <f t="shared" si="5"/>
        <v xml:space="preserve"> </v>
      </c>
      <c r="U26" s="148" t="str">
        <f>IF(N26=""," ",N26*'3-Factores de emisión'!$E$6)</f>
        <v xml:space="preserve"> </v>
      </c>
      <c r="V26" s="120" t="str">
        <f t="shared" si="6"/>
        <v xml:space="preserve"> </v>
      </c>
      <c r="W26" s="120" t="str">
        <f>IF(R26=" "," ",(R26*'3-Factores de emisión'!$H$5+T26*'3-Factores de emisión'!$I$5+V26*'3-Factores de emisión'!$J$5))</f>
        <v xml:space="preserve"> </v>
      </c>
      <c r="X26" s="137" t="str">
        <f t="shared" si="7"/>
        <v xml:space="preserve"> </v>
      </c>
      <c r="Y26" s="122"/>
      <c r="Z26" s="138"/>
      <c r="AA26" s="123"/>
      <c r="AB26" s="8" t="str">
        <f t="shared" si="8"/>
        <v/>
      </c>
      <c r="AC26" s="120" t="str">
        <f>IF(Y26=""," ",Y26*'3-Factores de emisión'!$C$8)</f>
        <v xml:space="preserve"> </v>
      </c>
      <c r="AD26" s="120" t="str">
        <f>IF(Y26=""," ",Y26*'3-Factores de emisión'!$D$8)</f>
        <v xml:space="preserve"> </v>
      </c>
      <c r="AE26" s="120" t="str">
        <f t="shared" si="9"/>
        <v xml:space="preserve"> </v>
      </c>
      <c r="AF26" s="120" t="str">
        <f>IF(Y26=""," ",Y26*'3-Factores de emisión'!$E$8)</f>
        <v xml:space="preserve"> </v>
      </c>
      <c r="AG26" s="120" t="str">
        <f t="shared" si="10"/>
        <v xml:space="preserve"> </v>
      </c>
      <c r="AH26" s="120" t="str">
        <f>IF(AC26=" "," ",(AC26*'3-Factores de emisión'!$H$5+'5-Edificio 1'!AE26*'3-Factores de emisión'!$I$5+'5-Edificio 1'!AG26*'3-Factores de emisión'!$J$5))</f>
        <v xml:space="preserve"> </v>
      </c>
      <c r="AI26" s="137" t="str">
        <f t="shared" si="11"/>
        <v xml:space="preserve"> </v>
      </c>
      <c r="AJ26" s="122"/>
      <c r="AK26" s="138"/>
      <c r="AL26" s="123"/>
      <c r="AM26" s="8" t="str">
        <f t="shared" si="12"/>
        <v/>
      </c>
      <c r="AN26" s="120" t="str">
        <f>IF(AJ26=""," ",(AJ26*'3-Factores de emisión'!$C$11))</f>
        <v xml:space="preserve"> </v>
      </c>
      <c r="AO26" s="120" t="str">
        <f>IF(AN26=" "," ",(AN26*'3-Factores de emisión'!$H$5))</f>
        <v xml:space="preserve"> </v>
      </c>
      <c r="AP26" s="137" t="str">
        <f t="shared" si="13"/>
        <v xml:space="preserve"> </v>
      </c>
      <c r="AQ26" s="122"/>
      <c r="AR26" s="138"/>
      <c r="AS26" s="123"/>
      <c r="AT26" s="8" t="str">
        <f t="shared" si="14"/>
        <v/>
      </c>
      <c r="AU26" s="120" t="str">
        <f>IF(AQ26=""," ",(AQ26*'3-Factores de emisión'!$C$11))</f>
        <v xml:space="preserve"> </v>
      </c>
      <c r="AV26" s="120" t="str">
        <f>IF(AU26=" "," ",AU26*'3-Factores de emisión'!$H$5)</f>
        <v xml:space="preserve"> </v>
      </c>
      <c r="AW26" s="137" t="str">
        <f t="shared" si="15"/>
        <v xml:space="preserve"> </v>
      </c>
      <c r="AX26" s="122"/>
      <c r="AY26" s="138"/>
      <c r="AZ26" s="123"/>
      <c r="BA26" s="120" t="str">
        <f t="shared" si="16"/>
        <v xml:space="preserve"> </v>
      </c>
      <c r="BB26" s="120" t="str">
        <f>IF(AX26=""," ",AX26*'3-Factores de emisión'!$C$7)</f>
        <v xml:space="preserve"> </v>
      </c>
      <c r="BC26" s="148" t="str">
        <f>IF(AX26=""," ",AX26*'3-Factores de emisión'!$D$7)</f>
        <v xml:space="preserve"> </v>
      </c>
      <c r="BD26" s="120" t="str">
        <f t="shared" si="17"/>
        <v xml:space="preserve"> </v>
      </c>
      <c r="BE26" s="148" t="str">
        <f>IF(AX26=""," ",AX26*'3-Factores de emisión'!$E$7)</f>
        <v xml:space="preserve"> </v>
      </c>
      <c r="BF26" s="120" t="str">
        <f t="shared" si="18"/>
        <v xml:space="preserve"> </v>
      </c>
      <c r="BG26" s="120" t="str">
        <f>IF(BB26=" "," ",(BB26*'3-Factores de emisión'!$H$5+BD26*'3-Factores de emisión'!$I$5+BF26*'3-Factores de emisión'!$J$5))</f>
        <v xml:space="preserve"> </v>
      </c>
      <c r="BH26" s="137" t="str">
        <f t="shared" si="19"/>
        <v xml:space="preserve"> </v>
      </c>
    </row>
    <row r="27" spans="1:60" s="18" customFormat="1" ht="18" customHeight="1" x14ac:dyDescent="0.25">
      <c r="A27" s="91" t="s">
        <v>33</v>
      </c>
      <c r="B27" s="251"/>
      <c r="C27" s="94">
        <f>IF(SUM(C15:C26)=0,0,SUM(C15:C26))</f>
        <v>11835.5</v>
      </c>
      <c r="D27" s="139">
        <f t="shared" ref="D27:BH27" si="20">IF(SUM(D15:D26)=0,0,SUM(D15:D26))</f>
        <v>5542036.7999999998</v>
      </c>
      <c r="E27" s="17">
        <f t="shared" si="20"/>
        <v>33217.06</v>
      </c>
      <c r="F27" s="17">
        <f t="shared" si="20"/>
        <v>25.306358022517543</v>
      </c>
      <c r="G27" s="17">
        <f t="shared" si="20"/>
        <v>30926.161499999998</v>
      </c>
      <c r="H27" s="17">
        <f t="shared" si="20"/>
        <v>1763.4894999999999</v>
      </c>
      <c r="I27" s="17">
        <f t="shared" si="20"/>
        <v>1.7634894999999999</v>
      </c>
      <c r="J27" s="17">
        <f t="shared" si="20"/>
        <v>1822.6670000000001</v>
      </c>
      <c r="K27" s="17">
        <f t="shared" si="20"/>
        <v>1.8226669999999996</v>
      </c>
      <c r="L27" s="17">
        <f t="shared" si="20"/>
        <v>31528.221549499995</v>
      </c>
      <c r="M27" s="17">
        <f t="shared" si="20"/>
        <v>31.528221549499996</v>
      </c>
      <c r="N27" s="99">
        <f t="shared" si="20"/>
        <v>1016.21</v>
      </c>
      <c r="O27" s="140">
        <f t="shared" si="20"/>
        <v>587410</v>
      </c>
      <c r="P27" s="99">
        <f t="shared" si="20"/>
        <v>4217</v>
      </c>
      <c r="Q27" s="99">
        <f t="shared" si="20"/>
        <v>37.447527251488339</v>
      </c>
      <c r="R27" s="99">
        <f t="shared" si="20"/>
        <v>2267.1645100000001</v>
      </c>
      <c r="S27" s="99">
        <f t="shared" si="20"/>
        <v>1195.06296</v>
      </c>
      <c r="T27" s="99">
        <f t="shared" si="20"/>
        <v>1.1950629599999998</v>
      </c>
      <c r="U27" s="99">
        <f t="shared" si="20"/>
        <v>117.88036</v>
      </c>
      <c r="V27" s="99">
        <f t="shared" si="20"/>
        <v>0.11788036</v>
      </c>
      <c r="W27" s="99">
        <f t="shared" si="20"/>
        <v>2328.8037437599996</v>
      </c>
      <c r="X27" s="99">
        <f t="shared" si="20"/>
        <v>2.3288037437599995</v>
      </c>
      <c r="Y27" s="94">
        <f t="shared" si="20"/>
        <v>0</v>
      </c>
      <c r="Z27" s="141">
        <f t="shared" si="20"/>
        <v>0</v>
      </c>
      <c r="AA27" s="94">
        <f t="shared" si="20"/>
        <v>0</v>
      </c>
      <c r="AB27" s="94">
        <f t="shared" si="20"/>
        <v>0</v>
      </c>
      <c r="AC27" s="94">
        <f t="shared" si="20"/>
        <v>0</v>
      </c>
      <c r="AD27" s="94">
        <f t="shared" si="20"/>
        <v>0</v>
      </c>
      <c r="AE27" s="94">
        <f t="shared" si="20"/>
        <v>0</v>
      </c>
      <c r="AF27" s="94">
        <f t="shared" si="20"/>
        <v>0</v>
      </c>
      <c r="AG27" s="94">
        <f t="shared" si="20"/>
        <v>0</v>
      </c>
      <c r="AH27" s="17">
        <f t="shared" si="20"/>
        <v>0</v>
      </c>
      <c r="AI27" s="171">
        <f t="shared" si="20"/>
        <v>0</v>
      </c>
      <c r="AJ27" s="173">
        <f t="shared" si="20"/>
        <v>0</v>
      </c>
      <c r="AK27" s="141">
        <f t="shared" si="20"/>
        <v>0</v>
      </c>
      <c r="AL27" s="94">
        <f t="shared" si="20"/>
        <v>0</v>
      </c>
      <c r="AM27" s="94">
        <f t="shared" si="20"/>
        <v>0</v>
      </c>
      <c r="AN27" s="94">
        <f t="shared" si="20"/>
        <v>0</v>
      </c>
      <c r="AO27" s="17">
        <f t="shared" si="20"/>
        <v>0</v>
      </c>
      <c r="AP27" s="101">
        <f t="shared" si="20"/>
        <v>0</v>
      </c>
      <c r="AQ27" s="173">
        <f t="shared" si="20"/>
        <v>0</v>
      </c>
      <c r="AR27" s="141">
        <f t="shared" si="20"/>
        <v>0</v>
      </c>
      <c r="AS27" s="94">
        <f t="shared" si="20"/>
        <v>0</v>
      </c>
      <c r="AT27" s="94">
        <f t="shared" si="20"/>
        <v>0</v>
      </c>
      <c r="AU27" s="94">
        <f t="shared" si="20"/>
        <v>0</v>
      </c>
      <c r="AV27" s="17">
        <f t="shared" si="20"/>
        <v>0</v>
      </c>
      <c r="AW27" s="101">
        <f t="shared" si="20"/>
        <v>0</v>
      </c>
      <c r="AX27" s="99">
        <f t="shared" si="20"/>
        <v>0</v>
      </c>
      <c r="AY27" s="140">
        <f t="shared" si="20"/>
        <v>0</v>
      </c>
      <c r="AZ27" s="99">
        <f t="shared" si="20"/>
        <v>0</v>
      </c>
      <c r="BA27" s="99">
        <f t="shared" si="20"/>
        <v>0</v>
      </c>
      <c r="BB27" s="99">
        <f t="shared" si="20"/>
        <v>0</v>
      </c>
      <c r="BC27" s="99">
        <f t="shared" si="20"/>
        <v>0</v>
      </c>
      <c r="BD27" s="99">
        <f t="shared" si="20"/>
        <v>0</v>
      </c>
      <c r="BE27" s="99">
        <f t="shared" si="20"/>
        <v>0</v>
      </c>
      <c r="BF27" s="99">
        <f t="shared" si="20"/>
        <v>0</v>
      </c>
      <c r="BG27" s="99">
        <f t="shared" si="20"/>
        <v>0</v>
      </c>
      <c r="BH27" s="99">
        <f t="shared" si="20"/>
        <v>0</v>
      </c>
    </row>
    <row r="28" spans="1:60" s="18" customFormat="1" ht="18" customHeight="1" thickBot="1" x14ac:dyDescent="0.3">
      <c r="A28" s="91" t="s">
        <v>34</v>
      </c>
      <c r="B28" s="95">
        <f>IF(SUM(B15:B26)&gt;0,AVERAGE(B15:B26),0)</f>
        <v>0</v>
      </c>
      <c r="C28" s="95">
        <f>IF(SUM(C15:C26)&gt;0,AVERAGE(C15:C26),0)</f>
        <v>1315.0555555555557</v>
      </c>
      <c r="D28" s="95">
        <f t="shared" ref="D28:M28" si="21">IF(SUM(D15:D26)&gt;0,AVERAGE(D15:D26),0)</f>
        <v>615781.8666666667</v>
      </c>
      <c r="E28" s="95">
        <f t="shared" si="21"/>
        <v>3690.784444444444</v>
      </c>
      <c r="F28" s="95">
        <f t="shared" si="21"/>
        <v>2.8118175580575047</v>
      </c>
      <c r="G28" s="95">
        <f t="shared" si="21"/>
        <v>3436.2401666666665</v>
      </c>
      <c r="H28" s="95">
        <f t="shared" si="21"/>
        <v>195.94327777777778</v>
      </c>
      <c r="I28" s="95">
        <f t="shared" si="21"/>
        <v>0.19594327777777776</v>
      </c>
      <c r="J28" s="95">
        <f t="shared" si="21"/>
        <v>202.51855555555557</v>
      </c>
      <c r="K28" s="95">
        <f t="shared" si="21"/>
        <v>0.20251855555555551</v>
      </c>
      <c r="L28" s="95">
        <f t="shared" si="21"/>
        <v>3503.1357277222214</v>
      </c>
      <c r="M28" s="95">
        <f t="shared" si="21"/>
        <v>3.5031357277222219</v>
      </c>
      <c r="N28" s="100">
        <f>IF(N27=0,0,AVERAGE(N15:N26))</f>
        <v>112.91222222222223</v>
      </c>
      <c r="O28" s="100">
        <f t="shared" ref="O28:X28" si="22">IF(O27=0,0,AVERAGE(O15:O26))</f>
        <v>65267.777777777781</v>
      </c>
      <c r="P28" s="100">
        <f t="shared" si="22"/>
        <v>468.55555555555554</v>
      </c>
      <c r="Q28" s="100">
        <f t="shared" si="22"/>
        <v>4.1608363612764823</v>
      </c>
      <c r="R28" s="100">
        <f t="shared" si="22"/>
        <v>251.90716777777777</v>
      </c>
      <c r="S28" s="100">
        <f t="shared" si="22"/>
        <v>132.78477333333333</v>
      </c>
      <c r="T28" s="100">
        <f t="shared" si="22"/>
        <v>0.1327847733333333</v>
      </c>
      <c r="U28" s="100">
        <f t="shared" si="22"/>
        <v>13.097817777777777</v>
      </c>
      <c r="V28" s="100">
        <f t="shared" si="22"/>
        <v>1.3097817777777777E-2</v>
      </c>
      <c r="W28" s="100">
        <f t="shared" si="22"/>
        <v>258.75597152888884</v>
      </c>
      <c r="X28" s="100">
        <f t="shared" si="22"/>
        <v>0.25875597152888885</v>
      </c>
      <c r="Y28" s="95">
        <f t="shared" ref="Y28:AW28" si="23">IF(SUM(Y15:Y26)&gt;0,AVERAGE(Y15:Y26),0)</f>
        <v>0</v>
      </c>
      <c r="Z28" s="95">
        <f t="shared" si="23"/>
        <v>0</v>
      </c>
      <c r="AA28" s="95">
        <f t="shared" si="23"/>
        <v>0</v>
      </c>
      <c r="AB28" s="95">
        <f t="shared" si="23"/>
        <v>0</v>
      </c>
      <c r="AC28" s="95">
        <f t="shared" si="23"/>
        <v>0</v>
      </c>
      <c r="AD28" s="95">
        <f t="shared" si="23"/>
        <v>0</v>
      </c>
      <c r="AE28" s="95">
        <f t="shared" si="23"/>
        <v>0</v>
      </c>
      <c r="AF28" s="95">
        <f t="shared" si="23"/>
        <v>0</v>
      </c>
      <c r="AG28" s="95">
        <f t="shared" si="23"/>
        <v>0</v>
      </c>
      <c r="AH28" s="95">
        <f t="shared" si="23"/>
        <v>0</v>
      </c>
      <c r="AI28" s="172">
        <f t="shared" si="23"/>
        <v>0</v>
      </c>
      <c r="AJ28" s="174">
        <f t="shared" si="23"/>
        <v>0</v>
      </c>
      <c r="AK28" s="95">
        <f t="shared" si="23"/>
        <v>0</v>
      </c>
      <c r="AL28" s="95">
        <f t="shared" si="23"/>
        <v>0</v>
      </c>
      <c r="AM28" s="95">
        <f t="shared" si="23"/>
        <v>0</v>
      </c>
      <c r="AN28" s="95">
        <f t="shared" si="23"/>
        <v>0</v>
      </c>
      <c r="AO28" s="95">
        <f t="shared" si="23"/>
        <v>0</v>
      </c>
      <c r="AP28" s="95">
        <f t="shared" si="23"/>
        <v>0</v>
      </c>
      <c r="AQ28" s="174">
        <f t="shared" si="23"/>
        <v>0</v>
      </c>
      <c r="AR28" s="95">
        <f t="shared" si="23"/>
        <v>0</v>
      </c>
      <c r="AS28" s="95">
        <f t="shared" si="23"/>
        <v>0</v>
      </c>
      <c r="AT28" s="95">
        <f t="shared" si="23"/>
        <v>0</v>
      </c>
      <c r="AU28" s="95">
        <f t="shared" si="23"/>
        <v>0</v>
      </c>
      <c r="AV28" s="95">
        <f t="shared" si="23"/>
        <v>0</v>
      </c>
      <c r="AW28" s="95">
        <f t="shared" si="23"/>
        <v>0</v>
      </c>
      <c r="AX28" s="100">
        <f t="shared" ref="AX28" si="24">IF(AX27=0,0,AVERAGE(AX15:AX26))</f>
        <v>0</v>
      </c>
      <c r="AY28" s="100">
        <f t="shared" ref="AY28" si="25">IF(AY27=0,0,AVERAGE(AY15:AY26))</f>
        <v>0</v>
      </c>
      <c r="AZ28" s="100">
        <f t="shared" ref="AZ28" si="26">IF(AZ27=0,0,AVERAGE(AZ15:AZ26))</f>
        <v>0</v>
      </c>
      <c r="BA28" s="100">
        <f t="shared" ref="BA28" si="27">IF(BA27=0,0,AVERAGE(BA15:BA26))</f>
        <v>0</v>
      </c>
      <c r="BB28" s="100">
        <f t="shared" ref="BB28" si="28">IF(BB27=0,0,AVERAGE(BB15:BB26))</f>
        <v>0</v>
      </c>
      <c r="BC28" s="100">
        <f t="shared" ref="BC28" si="29">IF(BC27=0,0,AVERAGE(BC15:BC26))</f>
        <v>0</v>
      </c>
      <c r="BD28" s="100">
        <f t="shared" ref="BD28" si="30">IF(BD27=0,0,AVERAGE(BD15:BD26))</f>
        <v>0</v>
      </c>
      <c r="BE28" s="100">
        <f t="shared" ref="BE28" si="31">IF(BE27=0,0,AVERAGE(BE15:BE26))</f>
        <v>0</v>
      </c>
      <c r="BF28" s="100">
        <f t="shared" ref="BF28" si="32">IF(BF27=0,0,AVERAGE(BF15:BF26))</f>
        <v>0</v>
      </c>
      <c r="BG28" s="100">
        <f t="shared" ref="BG28" si="33">IF(BG27=0,0,AVERAGE(BG15:BG26))</f>
        <v>0</v>
      </c>
      <c r="BH28" s="100">
        <f t="shared" ref="BH28" si="34">IF(BH27=0,0,AVERAGE(BH15:BH26))</f>
        <v>0</v>
      </c>
    </row>
    <row r="29" spans="1:60" s="18" customFormat="1" ht="18" customHeight="1" x14ac:dyDescent="0.25">
      <c r="A29" s="182"/>
      <c r="B29" s="182"/>
      <c r="C29" s="183"/>
      <c r="D29" s="184"/>
    </row>
    <row r="30" spans="1:60" ht="21" x14ac:dyDescent="0.25">
      <c r="A30" s="310" t="s">
        <v>40</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P30" s="4"/>
    </row>
    <row r="31" spans="1:60" x14ac:dyDescent="0.25">
      <c r="A31" s="5"/>
      <c r="B31" s="5"/>
      <c r="C31" s="5"/>
      <c r="D31" s="185"/>
      <c r="E31" s="5"/>
      <c r="F31" s="5"/>
      <c r="G31" s="5"/>
      <c r="H31" s="5"/>
      <c r="I31" s="5"/>
      <c r="J31" s="5"/>
      <c r="K31" s="5"/>
      <c r="L31" s="5"/>
      <c r="M31" s="5"/>
      <c r="N31" s="5"/>
      <c r="O31" s="5"/>
      <c r="X31" s="4"/>
      <c r="AI31" s="4"/>
      <c r="AP31" s="4"/>
    </row>
    <row r="32" spans="1:60" s="6" customFormat="1" ht="20.100000000000001" customHeight="1" x14ac:dyDescent="0.25">
      <c r="A32" s="313" t="str">
        <f>A12</f>
        <v>AÑO</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row>
    <row r="33" spans="1:42" s="6" customFormat="1" ht="36.75" customHeight="1" x14ac:dyDescent="0.25">
      <c r="A33" s="165" t="s">
        <v>47</v>
      </c>
      <c r="B33" s="243"/>
      <c r="C33" s="321" t="s">
        <v>187</v>
      </c>
      <c r="D33" s="322"/>
      <c r="E33" s="322"/>
      <c r="F33" s="322"/>
      <c r="G33" s="322"/>
      <c r="H33" s="322"/>
      <c r="I33" s="322"/>
      <c r="J33" s="322"/>
      <c r="K33" s="323"/>
      <c r="L33" s="326" t="s">
        <v>202</v>
      </c>
      <c r="M33" s="327"/>
      <c r="N33" s="327"/>
      <c r="O33" s="327"/>
      <c r="P33" s="327"/>
      <c r="Q33" s="327"/>
      <c r="R33" s="327"/>
      <c r="S33" s="327"/>
      <c r="T33" s="328"/>
      <c r="U33" s="324" t="s">
        <v>188</v>
      </c>
      <c r="V33" s="324"/>
      <c r="W33" s="324"/>
      <c r="X33" s="324"/>
      <c r="Y33" s="324"/>
      <c r="Z33" s="324"/>
      <c r="AA33" s="324"/>
      <c r="AB33" s="324"/>
      <c r="AC33" s="324"/>
      <c r="AD33" s="325" t="s">
        <v>189</v>
      </c>
      <c r="AE33" s="325"/>
      <c r="AF33" s="325"/>
      <c r="AG33" s="325"/>
      <c r="AH33" s="325"/>
      <c r="AI33" s="325"/>
      <c r="AJ33" s="325"/>
      <c r="AK33" s="325"/>
      <c r="AL33" s="325"/>
    </row>
    <row r="34" spans="1:42" s="6" customFormat="1" ht="75" x14ac:dyDescent="0.25">
      <c r="A34" s="165" t="s">
        <v>0</v>
      </c>
      <c r="B34" s="244" t="s">
        <v>228</v>
      </c>
      <c r="C34" s="165" t="s">
        <v>60</v>
      </c>
      <c r="D34" s="126" t="s">
        <v>61</v>
      </c>
      <c r="E34" s="165" t="s">
        <v>210</v>
      </c>
      <c r="F34" s="165" t="s">
        <v>212</v>
      </c>
      <c r="G34" s="165" t="s">
        <v>211</v>
      </c>
      <c r="H34" s="165" t="s">
        <v>213</v>
      </c>
      <c r="I34" s="165" t="s">
        <v>214</v>
      </c>
      <c r="J34" s="165" t="s">
        <v>180</v>
      </c>
      <c r="K34" s="165" t="s">
        <v>64</v>
      </c>
      <c r="L34" s="116" t="s">
        <v>60</v>
      </c>
      <c r="M34" s="116" t="s">
        <v>61</v>
      </c>
      <c r="N34" s="116" t="s">
        <v>210</v>
      </c>
      <c r="O34" s="116" t="s">
        <v>212</v>
      </c>
      <c r="P34" s="116" t="s">
        <v>211</v>
      </c>
      <c r="Q34" s="116" t="s">
        <v>213</v>
      </c>
      <c r="R34" s="116" t="s">
        <v>214</v>
      </c>
      <c r="S34" s="116" t="s">
        <v>180</v>
      </c>
      <c r="T34" s="116" t="s">
        <v>64</v>
      </c>
      <c r="U34" s="164" t="s">
        <v>60</v>
      </c>
      <c r="V34" s="164" t="s">
        <v>61</v>
      </c>
      <c r="W34" s="164" t="s">
        <v>210</v>
      </c>
      <c r="X34" s="164" t="s">
        <v>212</v>
      </c>
      <c r="Y34" s="164" t="s">
        <v>211</v>
      </c>
      <c r="Z34" s="164" t="s">
        <v>213</v>
      </c>
      <c r="AA34" s="164" t="s">
        <v>214</v>
      </c>
      <c r="AB34" s="164" t="s">
        <v>180</v>
      </c>
      <c r="AC34" s="164" t="s">
        <v>64</v>
      </c>
      <c r="AD34" s="163" t="s">
        <v>60</v>
      </c>
      <c r="AE34" s="165" t="s">
        <v>61</v>
      </c>
      <c r="AF34" s="165" t="s">
        <v>210</v>
      </c>
      <c r="AG34" s="165" t="s">
        <v>212</v>
      </c>
      <c r="AH34" s="165" t="s">
        <v>211</v>
      </c>
      <c r="AI34" s="165" t="s">
        <v>213</v>
      </c>
      <c r="AJ34" s="165" t="s">
        <v>214</v>
      </c>
      <c r="AK34" s="165" t="s">
        <v>180</v>
      </c>
      <c r="AL34" s="165" t="s">
        <v>64</v>
      </c>
    </row>
    <row r="35" spans="1:42" s="25" customFormat="1" ht="18" customHeight="1" x14ac:dyDescent="0.25">
      <c r="A35" s="179" t="s">
        <v>15</v>
      </c>
      <c r="B35" s="256"/>
      <c r="C35" s="154"/>
      <c r="D35" s="132"/>
      <c r="E35" s="149" t="str">
        <f>IF(C35=""," ",C35*'3-Factores de emisión'!$C$20)</f>
        <v xml:space="preserve"> </v>
      </c>
      <c r="F35" s="149" t="str">
        <f>IF(C35=""," ",C35*'3-Factores de emisión'!$D$20)</f>
        <v xml:space="preserve"> </v>
      </c>
      <c r="G35" s="149" t="str">
        <f>IF(F35=" "," ",F35/1000)</f>
        <v xml:space="preserve"> </v>
      </c>
      <c r="H35" s="149" t="str">
        <f>IF(C35=""," ",C35*'3-Factores de emisión'!$E$20)</f>
        <v xml:space="preserve"> </v>
      </c>
      <c r="I35" s="149" t="str">
        <f>IF(H35=" "," ",H35/1000)</f>
        <v xml:space="preserve"> </v>
      </c>
      <c r="J35" s="149" t="str">
        <f>IF(E35=" "," ",(E35*'3-Factores de emisión'!$H$5+'5-Edificio 1'!G35*'3-Factores de emisión'!$I$5+I35*'3-Factores de emisión'!$J$5))</f>
        <v xml:space="preserve"> </v>
      </c>
      <c r="K35" s="149" t="str">
        <f>IF(J35=" "," ",J35/1000)</f>
        <v xml:space="preserve"> </v>
      </c>
      <c r="L35" s="131"/>
      <c r="M35" s="142"/>
      <c r="N35" s="149" t="str">
        <f>IF(L35=""," ",L35*'3-Factores de emisión'!$C$18)</f>
        <v xml:space="preserve"> </v>
      </c>
      <c r="O35" s="149" t="str">
        <f>IF(L35=""," ",L35*'3-Factores de emisión'!$D$18)</f>
        <v xml:space="preserve"> </v>
      </c>
      <c r="P35" s="149" t="str">
        <f>IF(O35=" "," ",O35/1000)</f>
        <v xml:space="preserve"> </v>
      </c>
      <c r="Q35" s="149" t="str">
        <f>IF(L35=""," ",L35*'3-Factores de emisión'!$E$18)</f>
        <v xml:space="preserve"> </v>
      </c>
      <c r="R35" s="149" t="str">
        <f>IF(Q35=" "," ",Q35/1000)</f>
        <v xml:space="preserve"> </v>
      </c>
      <c r="S35" s="149" t="str">
        <f>IF(N35=" "," ",(N35*'3-Factores de emisión'!$H$5+P35*'3-Factores de emisión'!$I$5+R35*'3-Factores de emisión'!$J$5))</f>
        <v xml:space="preserve"> </v>
      </c>
      <c r="T35" s="149" t="str">
        <f>IF(S35=" "," ",S35/1000)</f>
        <v xml:space="preserve"> </v>
      </c>
      <c r="U35" s="131"/>
      <c r="V35" s="142"/>
      <c r="W35" s="149" t="str">
        <f>IF(U35=""," ",(U35*'3-Factores de emisión'!$C$8))</f>
        <v xml:space="preserve"> </v>
      </c>
      <c r="X35" s="149" t="str">
        <f>IF(U35=""," ",U35*'3-Factores de emisión'!$D$19)</f>
        <v xml:space="preserve"> </v>
      </c>
      <c r="Y35" s="149" t="str">
        <f>IF(X35=" "," ",X35/1000)</f>
        <v xml:space="preserve"> </v>
      </c>
      <c r="Z35" s="149" t="str">
        <f>IF(U35=""," ",U35*'3-Factores de emisión'!$E$19)</f>
        <v xml:space="preserve"> </v>
      </c>
      <c r="AA35" s="149" t="str">
        <f>IF(Z35=" "," ",Z35/1000)</f>
        <v xml:space="preserve"> </v>
      </c>
      <c r="AB35" s="149" t="str">
        <f>IF(W35=" "," ",(W35*'3-Factores de emisión'!$H$5+Y35*'3-Factores de emisión'!$I$5+AA35*'3-Factores de emisión'!$J$5))</f>
        <v xml:space="preserve"> </v>
      </c>
      <c r="AC35" s="149" t="str">
        <f>IF(AB35=" "," ",AB35/1000)</f>
        <v xml:space="preserve"> </v>
      </c>
      <c r="AD35" s="131"/>
      <c r="AE35" s="142"/>
      <c r="AF35" s="149" t="str">
        <f>IF(AD35=""," ",AD35*'3-Factores de emisión'!$C$17)</f>
        <v xml:space="preserve"> </v>
      </c>
      <c r="AG35" s="149" t="str">
        <f>IF(AD35=""," ",AD35*'3-Factores de emisión'!$D$17)</f>
        <v xml:space="preserve"> </v>
      </c>
      <c r="AH35" s="149" t="str">
        <f>IF(AG35=" "," ",AG35/1000)</f>
        <v xml:space="preserve"> </v>
      </c>
      <c r="AI35" s="149" t="str">
        <f>IF(AD35=""," ",AD35*'3-Factores de emisión'!$E$17)</f>
        <v xml:space="preserve"> </v>
      </c>
      <c r="AJ35" s="149" t="str">
        <f>IF(AI35=" "," ",AI35/1000)</f>
        <v xml:space="preserve"> </v>
      </c>
      <c r="AK35" s="149" t="str">
        <f>IF(AF35=" "," ",(AF35*'3-Factores de emisión'!$H$5+AH35*'3-Factores de emisión'!$I$5+AJ35*'3-Factores de emisión'!$J$5))</f>
        <v xml:space="preserve"> </v>
      </c>
      <c r="AL35" s="149" t="str">
        <f>IF(AK35=" "," ",AK35/1000)</f>
        <v xml:space="preserve"> </v>
      </c>
    </row>
    <row r="36" spans="1:42" s="25" customFormat="1" ht="18" customHeight="1" x14ac:dyDescent="0.25">
      <c r="A36" s="181" t="s">
        <v>1</v>
      </c>
      <c r="B36" s="257"/>
      <c r="C36" s="155"/>
      <c r="D36" s="125"/>
      <c r="E36" s="149" t="str">
        <f>IF(C36=""," ",C36*'3-Factores de emisión'!$C$20)</f>
        <v xml:space="preserve"> </v>
      </c>
      <c r="F36" s="149" t="str">
        <f>IF(C36=""," ",C36*'3-Factores de emisión'!$D$20)</f>
        <v xml:space="preserve"> </v>
      </c>
      <c r="G36" s="149" t="str">
        <f t="shared" ref="G36:G46" si="35">IF(F36=" "," ",F36/1000)</f>
        <v xml:space="preserve"> </v>
      </c>
      <c r="H36" s="149" t="str">
        <f>IF(C36=""," ",C36*'3-Factores de emisión'!$E$20)</f>
        <v xml:space="preserve"> </v>
      </c>
      <c r="I36" s="149" t="str">
        <f t="shared" ref="I36:I46" si="36">IF(H36=" "," ",H36/1000)</f>
        <v xml:space="preserve"> </v>
      </c>
      <c r="J36" s="149" t="str">
        <f>IF(E36=" "," ",(E36*'3-Factores de emisión'!$H$5+'5-Edificio 1'!G36*'3-Factores de emisión'!$I$5+I36*'3-Factores de emisión'!$J$5))</f>
        <v xml:space="preserve"> </v>
      </c>
      <c r="K36" s="149" t="str">
        <f t="shared" ref="K36:K46" si="37">IF(J36=" "," ",J36/1000)</f>
        <v xml:space="preserve"> </v>
      </c>
      <c r="L36" s="131"/>
      <c r="M36" s="142"/>
      <c r="N36" s="149" t="str">
        <f>IF(L36=""," ",L36*'3-Factores de emisión'!$C$18)</f>
        <v xml:space="preserve"> </v>
      </c>
      <c r="O36" s="149" t="str">
        <f>IF(L36=""," ",L36*'3-Factores de emisión'!$D$18)</f>
        <v xml:space="preserve"> </v>
      </c>
      <c r="P36" s="149" t="str">
        <f t="shared" ref="P36:P46" si="38">IF(O36=" "," ",O36/1000)</f>
        <v xml:space="preserve"> </v>
      </c>
      <c r="Q36" s="149" t="str">
        <f>IF(L36=""," ",L36*'3-Factores de emisión'!$E$18)</f>
        <v xml:space="preserve"> </v>
      </c>
      <c r="R36" s="149" t="str">
        <f t="shared" ref="R36:R46" si="39">IF(Q36=" "," ",Q36/1000)</f>
        <v xml:space="preserve"> </v>
      </c>
      <c r="S36" s="149" t="str">
        <f>IF(N36=" "," ",(N36*'3-Factores de emisión'!$H$5+P36*'3-Factores de emisión'!$I$5+R36*'3-Factores de emisión'!$J$5))</f>
        <v xml:space="preserve"> </v>
      </c>
      <c r="T36" s="149" t="str">
        <f t="shared" ref="T36:T46" si="40">IF(S36=" "," ",S36/1000)</f>
        <v xml:space="preserve"> </v>
      </c>
      <c r="U36" s="123"/>
      <c r="V36" s="138"/>
      <c r="W36" s="149" t="str">
        <f>IF(U36=""," ",(U36*'3-Factores de emisión'!$C$8))</f>
        <v xml:space="preserve"> </v>
      </c>
      <c r="X36" s="149" t="str">
        <f>IF(U36=""," ",U36*'3-Factores de emisión'!$D$19)</f>
        <v xml:space="preserve"> </v>
      </c>
      <c r="Y36" s="149" t="str">
        <f t="shared" ref="Y36:Y46" si="41">IF(X36=" "," ",X36/1000)</f>
        <v xml:space="preserve"> </v>
      </c>
      <c r="Z36" s="149" t="str">
        <f>IF(U36=""," ",U36*'3-Factores de emisión'!$E$19)</f>
        <v xml:space="preserve"> </v>
      </c>
      <c r="AA36" s="149" t="str">
        <f t="shared" ref="AA36:AA46" si="42">IF(Z36=" "," ",Z36/1000)</f>
        <v xml:space="preserve"> </v>
      </c>
      <c r="AB36" s="149" t="str">
        <f>IF(W36=" "," ",(W36*'3-Factores de emisión'!$H$5+Y36*'3-Factores de emisión'!$I$5+AA36*'3-Factores de emisión'!$J$5))</f>
        <v xml:space="preserve"> </v>
      </c>
      <c r="AC36" s="149" t="str">
        <f t="shared" ref="AC36:AC46" si="43">IF(AB36=" "," ",AB36/1000)</f>
        <v xml:space="preserve"> </v>
      </c>
      <c r="AD36" s="123"/>
      <c r="AE36" s="138"/>
      <c r="AF36" s="149" t="str">
        <f>IF(AD36=""," ",AD36*'3-Factores de emisión'!$C$17)</f>
        <v xml:space="preserve"> </v>
      </c>
      <c r="AG36" s="149" t="str">
        <f>IF(AD36=""," ",AD36*'3-Factores de emisión'!$D$17)</f>
        <v xml:space="preserve"> </v>
      </c>
      <c r="AH36" s="149" t="str">
        <f t="shared" ref="AH36:AH46" si="44">IF(AG36=" "," ",AG36/1000)</f>
        <v xml:space="preserve"> </v>
      </c>
      <c r="AI36" s="149" t="str">
        <f>IF(AD36=""," ",AD36*'3-Factores de emisión'!$E$17)</f>
        <v xml:space="preserve"> </v>
      </c>
      <c r="AJ36" s="149" t="str">
        <f t="shared" ref="AJ36:AJ46" si="45">IF(AI36=" "," ",AI36/1000)</f>
        <v xml:space="preserve"> </v>
      </c>
      <c r="AK36" s="149" t="str">
        <f>IF(AF36=" "," ",(AF36*'3-Factores de emisión'!$H$5+AH36*'3-Factores de emisión'!$I$5+AJ36*'3-Factores de emisión'!$J$5))</f>
        <v xml:space="preserve"> </v>
      </c>
      <c r="AL36" s="149" t="str">
        <f t="shared" ref="AL36:AL46" si="46">IF(AK36=" "," ",AK36/1000)</f>
        <v xml:space="preserve"> </v>
      </c>
    </row>
    <row r="37" spans="1:42" s="25" customFormat="1" ht="18" customHeight="1" x14ac:dyDescent="0.25">
      <c r="A37" s="181" t="s">
        <v>2</v>
      </c>
      <c r="B37" s="257"/>
      <c r="C37" s="155"/>
      <c r="D37" s="125"/>
      <c r="E37" s="149" t="str">
        <f>IF(C37=""," ",C37*'3-Factores de emisión'!$C$20)</f>
        <v xml:space="preserve"> </v>
      </c>
      <c r="F37" s="149" t="str">
        <f>IF(C37=""," ",C37*'3-Factores de emisión'!$D$20)</f>
        <v xml:space="preserve"> </v>
      </c>
      <c r="G37" s="149" t="str">
        <f t="shared" si="35"/>
        <v xml:space="preserve"> </v>
      </c>
      <c r="H37" s="149" t="str">
        <f>IF(C37=""," ",C37*'3-Factores de emisión'!$E$20)</f>
        <v xml:space="preserve"> </v>
      </c>
      <c r="I37" s="149" t="str">
        <f t="shared" si="36"/>
        <v xml:space="preserve"> </v>
      </c>
      <c r="J37" s="149" t="str">
        <f>IF(E37=" "," ",(E37*'3-Factores de emisión'!$H$5+'5-Edificio 1'!G37*'3-Factores de emisión'!$I$5+I37*'3-Factores de emisión'!$J$5))</f>
        <v xml:space="preserve"> </v>
      </c>
      <c r="K37" s="149" t="str">
        <f t="shared" si="37"/>
        <v xml:space="preserve"> </v>
      </c>
      <c r="L37" s="131"/>
      <c r="M37" s="142"/>
      <c r="N37" s="149" t="str">
        <f>IF(L37=""," ",L37*'3-Factores de emisión'!$C$18)</f>
        <v xml:space="preserve"> </v>
      </c>
      <c r="O37" s="149" t="str">
        <f>IF(L37=""," ",L37*'3-Factores de emisión'!$D$18)</f>
        <v xml:space="preserve"> </v>
      </c>
      <c r="P37" s="149" t="str">
        <f t="shared" si="38"/>
        <v xml:space="preserve"> </v>
      </c>
      <c r="Q37" s="149" t="str">
        <f>IF(L37=""," ",L37*'3-Factores de emisión'!$E$18)</f>
        <v xml:space="preserve"> </v>
      </c>
      <c r="R37" s="149" t="str">
        <f t="shared" si="39"/>
        <v xml:space="preserve"> </v>
      </c>
      <c r="S37" s="149" t="str">
        <f>IF(N37=" "," ",(N37*'3-Factores de emisión'!$H$5+P37*'3-Factores de emisión'!$I$5+R37*'3-Factores de emisión'!$J$5))</f>
        <v xml:space="preserve"> </v>
      </c>
      <c r="T37" s="149" t="str">
        <f t="shared" si="40"/>
        <v xml:space="preserve"> </v>
      </c>
      <c r="U37" s="123"/>
      <c r="V37" s="138"/>
      <c r="W37" s="149" t="str">
        <f>IF(U37=""," ",(U37*'3-Factores de emisión'!$C$8))</f>
        <v xml:space="preserve"> </v>
      </c>
      <c r="X37" s="149" t="str">
        <f>IF(U37=""," ",U37*'3-Factores de emisión'!$D$19)</f>
        <v xml:space="preserve"> </v>
      </c>
      <c r="Y37" s="149" t="str">
        <f t="shared" si="41"/>
        <v xml:space="preserve"> </v>
      </c>
      <c r="Z37" s="149" t="str">
        <f>IF(U37=""," ",U37*'3-Factores de emisión'!$E$19)</f>
        <v xml:space="preserve"> </v>
      </c>
      <c r="AA37" s="149" t="str">
        <f t="shared" si="42"/>
        <v xml:space="preserve"> </v>
      </c>
      <c r="AB37" s="149" t="str">
        <f>IF(W37=" "," ",(W37*'3-Factores de emisión'!$H$5+Y37*'3-Factores de emisión'!$I$5+AA37*'3-Factores de emisión'!$J$5))</f>
        <v xml:space="preserve"> </v>
      </c>
      <c r="AC37" s="149" t="str">
        <f t="shared" si="43"/>
        <v xml:space="preserve"> </v>
      </c>
      <c r="AD37" s="123"/>
      <c r="AE37" s="138"/>
      <c r="AF37" s="149" t="str">
        <f>IF(AD37=""," ",AD37*'3-Factores de emisión'!$C$17)</f>
        <v xml:space="preserve"> </v>
      </c>
      <c r="AG37" s="149" t="str">
        <f>IF(AD37=""," ",AD37*'3-Factores de emisión'!$D$17)</f>
        <v xml:space="preserve"> </v>
      </c>
      <c r="AH37" s="149" t="str">
        <f t="shared" si="44"/>
        <v xml:space="preserve"> </v>
      </c>
      <c r="AI37" s="149" t="str">
        <f>IF(AD37=""," ",AD37*'3-Factores de emisión'!$E$17)</f>
        <v xml:space="preserve"> </v>
      </c>
      <c r="AJ37" s="149" t="str">
        <f t="shared" si="45"/>
        <v xml:space="preserve"> </v>
      </c>
      <c r="AK37" s="149" t="str">
        <f>IF(AF37=" "," ",(AF37*'3-Factores de emisión'!$H$5+AH37*'3-Factores de emisión'!$I$5+AJ37*'3-Factores de emisión'!$J$5))</f>
        <v xml:space="preserve"> </v>
      </c>
      <c r="AL37" s="149" t="str">
        <f t="shared" si="46"/>
        <v xml:space="preserve"> </v>
      </c>
    </row>
    <row r="38" spans="1:42" s="25" customFormat="1" ht="18" customHeight="1" x14ac:dyDescent="0.25">
      <c r="A38" s="181" t="s">
        <v>3</v>
      </c>
      <c r="B38" s="257"/>
      <c r="C38" s="155"/>
      <c r="D38" s="125"/>
      <c r="E38" s="149" t="str">
        <f>IF(C38=""," ",C38*'3-Factores de emisión'!$C$20)</f>
        <v xml:space="preserve"> </v>
      </c>
      <c r="F38" s="149" t="str">
        <f>IF(C38=""," ",C38*'3-Factores de emisión'!$D$20)</f>
        <v xml:space="preserve"> </v>
      </c>
      <c r="G38" s="149" t="str">
        <f t="shared" si="35"/>
        <v xml:space="preserve"> </v>
      </c>
      <c r="H38" s="149" t="str">
        <f>IF(C38=""," ",C38*'3-Factores de emisión'!$E$20)</f>
        <v xml:space="preserve"> </v>
      </c>
      <c r="I38" s="149" t="str">
        <f t="shared" si="36"/>
        <v xml:space="preserve"> </v>
      </c>
      <c r="J38" s="149" t="str">
        <f>IF(E38=" "," ",(E38*'3-Factores de emisión'!$H$5+'5-Edificio 1'!G38*'3-Factores de emisión'!$I$5+I38*'3-Factores de emisión'!$J$5))</f>
        <v xml:space="preserve"> </v>
      </c>
      <c r="K38" s="149" t="str">
        <f t="shared" si="37"/>
        <v xml:space="preserve"> </v>
      </c>
      <c r="L38" s="131"/>
      <c r="M38" s="142"/>
      <c r="N38" s="149" t="str">
        <f>IF(L38=""," ",L38*'3-Factores de emisión'!$C$18)</f>
        <v xml:space="preserve"> </v>
      </c>
      <c r="O38" s="149" t="str">
        <f>IF(L38=""," ",L38*'3-Factores de emisión'!$D$18)</f>
        <v xml:space="preserve"> </v>
      </c>
      <c r="P38" s="149" t="str">
        <f t="shared" si="38"/>
        <v xml:space="preserve"> </v>
      </c>
      <c r="Q38" s="149" t="str">
        <f>IF(L38=""," ",L38*'3-Factores de emisión'!$E$18)</f>
        <v xml:space="preserve"> </v>
      </c>
      <c r="R38" s="149" t="str">
        <f t="shared" si="39"/>
        <v xml:space="preserve"> </v>
      </c>
      <c r="S38" s="149" t="str">
        <f>IF(N38=" "," ",(N38*'3-Factores de emisión'!$H$5+P38*'3-Factores de emisión'!$I$5+R38*'3-Factores de emisión'!$J$5))</f>
        <v xml:space="preserve"> </v>
      </c>
      <c r="T38" s="149" t="str">
        <f t="shared" si="40"/>
        <v xml:space="preserve"> </v>
      </c>
      <c r="U38" s="123"/>
      <c r="V38" s="138"/>
      <c r="W38" s="149" t="str">
        <f>IF(U38=""," ",(U38*'3-Factores de emisión'!$C$8))</f>
        <v xml:space="preserve"> </v>
      </c>
      <c r="X38" s="149" t="str">
        <f>IF(U38=""," ",U38*'3-Factores de emisión'!$D$19)</f>
        <v xml:space="preserve"> </v>
      </c>
      <c r="Y38" s="149" t="str">
        <f t="shared" si="41"/>
        <v xml:space="preserve"> </v>
      </c>
      <c r="Z38" s="149" t="str">
        <f>IF(U38=""," ",U38*'3-Factores de emisión'!$E$19)</f>
        <v xml:space="preserve"> </v>
      </c>
      <c r="AA38" s="149" t="str">
        <f t="shared" si="42"/>
        <v xml:space="preserve"> </v>
      </c>
      <c r="AB38" s="149" t="str">
        <f>IF(W38=" "," ",(W38*'3-Factores de emisión'!$H$5+Y38*'3-Factores de emisión'!$I$5+AA38*'3-Factores de emisión'!$J$5))</f>
        <v xml:space="preserve"> </v>
      </c>
      <c r="AC38" s="149" t="str">
        <f t="shared" si="43"/>
        <v xml:space="preserve"> </v>
      </c>
      <c r="AD38" s="123"/>
      <c r="AE38" s="138"/>
      <c r="AF38" s="149" t="str">
        <f>IF(AD38=""," ",AD38*'3-Factores de emisión'!$C$17)</f>
        <v xml:space="preserve"> </v>
      </c>
      <c r="AG38" s="149" t="str">
        <f>IF(AD38=""," ",AD38*'3-Factores de emisión'!$D$17)</f>
        <v xml:space="preserve"> </v>
      </c>
      <c r="AH38" s="149" t="str">
        <f t="shared" si="44"/>
        <v xml:space="preserve"> </v>
      </c>
      <c r="AI38" s="149" t="str">
        <f>IF(AD38=""," ",AD38*'3-Factores de emisión'!$E$17)</f>
        <v xml:space="preserve"> </v>
      </c>
      <c r="AJ38" s="149" t="str">
        <f t="shared" si="45"/>
        <v xml:space="preserve"> </v>
      </c>
      <c r="AK38" s="149" t="str">
        <f>IF(AF38=" "," ",(AF38*'3-Factores de emisión'!$H$5+AH38*'3-Factores de emisión'!$I$5+AJ38*'3-Factores de emisión'!$J$5))</f>
        <v xml:space="preserve"> </v>
      </c>
      <c r="AL38" s="149" t="str">
        <f t="shared" si="46"/>
        <v xml:space="preserve"> </v>
      </c>
    </row>
    <row r="39" spans="1:42" s="25" customFormat="1" ht="18" customHeight="1" x14ac:dyDescent="0.25">
      <c r="A39" s="181" t="s">
        <v>4</v>
      </c>
      <c r="B39" s="257"/>
      <c r="C39" s="155"/>
      <c r="D39" s="125"/>
      <c r="E39" s="149" t="str">
        <f>IF(C39=""," ",C39*'3-Factores de emisión'!$C$20)</f>
        <v xml:space="preserve"> </v>
      </c>
      <c r="F39" s="149" t="str">
        <f>IF(C39=""," ",C39*'3-Factores de emisión'!$D$20)</f>
        <v xml:space="preserve"> </v>
      </c>
      <c r="G39" s="149" t="str">
        <f t="shared" si="35"/>
        <v xml:space="preserve"> </v>
      </c>
      <c r="H39" s="149" t="str">
        <f>IF(C39=""," ",C39*'3-Factores de emisión'!$E$20)</f>
        <v xml:space="preserve"> </v>
      </c>
      <c r="I39" s="149" t="str">
        <f t="shared" si="36"/>
        <v xml:space="preserve"> </v>
      </c>
      <c r="J39" s="149" t="str">
        <f>IF(E39=" "," ",(E39*'3-Factores de emisión'!$H$5+'5-Edificio 1'!G39*'3-Factores de emisión'!$I$5+I39*'3-Factores de emisión'!$J$5))</f>
        <v xml:space="preserve"> </v>
      </c>
      <c r="K39" s="149" t="str">
        <f t="shared" si="37"/>
        <v xml:space="preserve"> </v>
      </c>
      <c r="L39" s="131"/>
      <c r="M39" s="142"/>
      <c r="N39" s="149" t="str">
        <f>IF(L39=""," ",L39*'3-Factores de emisión'!$C$18)</f>
        <v xml:space="preserve"> </v>
      </c>
      <c r="O39" s="149" t="str">
        <f>IF(L39=""," ",L39*'3-Factores de emisión'!$D$18)</f>
        <v xml:space="preserve"> </v>
      </c>
      <c r="P39" s="149" t="str">
        <f t="shared" si="38"/>
        <v xml:space="preserve"> </v>
      </c>
      <c r="Q39" s="149" t="str">
        <f>IF(L39=""," ",L39*'3-Factores de emisión'!$E$18)</f>
        <v xml:space="preserve"> </v>
      </c>
      <c r="R39" s="149" t="str">
        <f t="shared" si="39"/>
        <v xml:space="preserve"> </v>
      </c>
      <c r="S39" s="149" t="str">
        <f>IF(N39=" "," ",(N39*'3-Factores de emisión'!$H$5+P39*'3-Factores de emisión'!$I$5+R39*'3-Factores de emisión'!$J$5))</f>
        <v xml:space="preserve"> </v>
      </c>
      <c r="T39" s="149" t="str">
        <f t="shared" si="40"/>
        <v xml:space="preserve"> </v>
      </c>
      <c r="U39" s="123"/>
      <c r="V39" s="138"/>
      <c r="W39" s="149" t="str">
        <f>IF(U39=""," ",(U39*'3-Factores de emisión'!$C$8))</f>
        <v xml:space="preserve"> </v>
      </c>
      <c r="X39" s="149" t="str">
        <f>IF(U39=""," ",U39*'3-Factores de emisión'!$D$19)</f>
        <v xml:space="preserve"> </v>
      </c>
      <c r="Y39" s="149" t="str">
        <f t="shared" si="41"/>
        <v xml:space="preserve"> </v>
      </c>
      <c r="Z39" s="149" t="str">
        <f>IF(U39=""," ",U39*'3-Factores de emisión'!$E$19)</f>
        <v xml:space="preserve"> </v>
      </c>
      <c r="AA39" s="149" t="str">
        <f t="shared" si="42"/>
        <v xml:space="preserve"> </v>
      </c>
      <c r="AB39" s="149" t="str">
        <f>IF(W39=" "," ",(W39*'3-Factores de emisión'!$H$5+Y39*'3-Factores de emisión'!$I$5+AA39*'3-Factores de emisión'!$J$5))</f>
        <v xml:space="preserve"> </v>
      </c>
      <c r="AC39" s="149" t="str">
        <f t="shared" si="43"/>
        <v xml:space="preserve"> </v>
      </c>
      <c r="AD39" s="123"/>
      <c r="AE39" s="138"/>
      <c r="AF39" s="149" t="str">
        <f>IF(AD39=""," ",AD39*'3-Factores de emisión'!$C$17)</f>
        <v xml:space="preserve"> </v>
      </c>
      <c r="AG39" s="149" t="str">
        <f>IF(AD39=""," ",AD39*'3-Factores de emisión'!$D$17)</f>
        <v xml:space="preserve"> </v>
      </c>
      <c r="AH39" s="149" t="str">
        <f t="shared" si="44"/>
        <v xml:space="preserve"> </v>
      </c>
      <c r="AI39" s="149" t="str">
        <f>IF(AD39=""," ",AD39*'3-Factores de emisión'!$E$17)</f>
        <v xml:space="preserve"> </v>
      </c>
      <c r="AJ39" s="149" t="str">
        <f t="shared" si="45"/>
        <v xml:space="preserve"> </v>
      </c>
      <c r="AK39" s="149" t="str">
        <f>IF(AF39=" "," ",(AF39*'3-Factores de emisión'!$H$5+AH39*'3-Factores de emisión'!$I$5+AJ39*'3-Factores de emisión'!$J$5))</f>
        <v xml:space="preserve"> </v>
      </c>
      <c r="AL39" s="149" t="str">
        <f t="shared" si="46"/>
        <v xml:space="preserve"> </v>
      </c>
    </row>
    <row r="40" spans="1:42" s="25" customFormat="1" ht="18" customHeight="1" x14ac:dyDescent="0.25">
      <c r="A40" s="181" t="s">
        <v>5</v>
      </c>
      <c r="B40" s="257"/>
      <c r="C40" s="155"/>
      <c r="D40" s="125"/>
      <c r="E40" s="149" t="str">
        <f>IF(C40=""," ",C40*'3-Factores de emisión'!$C$20)</f>
        <v xml:space="preserve"> </v>
      </c>
      <c r="F40" s="149" t="str">
        <f>IF(C40=""," ",C40*'3-Factores de emisión'!$D$20)</f>
        <v xml:space="preserve"> </v>
      </c>
      <c r="G40" s="149" t="str">
        <f t="shared" si="35"/>
        <v xml:space="preserve"> </v>
      </c>
      <c r="H40" s="149" t="str">
        <f>IF(C40=""," ",C40*'3-Factores de emisión'!$E$20)</f>
        <v xml:space="preserve"> </v>
      </c>
      <c r="I40" s="149" t="str">
        <f t="shared" si="36"/>
        <v xml:space="preserve"> </v>
      </c>
      <c r="J40" s="149" t="str">
        <f>IF(E40=" "," ",(E40*'3-Factores de emisión'!$H$5+'5-Edificio 1'!G40*'3-Factores de emisión'!$I$5+I40*'3-Factores de emisión'!$J$5))</f>
        <v xml:space="preserve"> </v>
      </c>
      <c r="K40" s="149" t="str">
        <f t="shared" si="37"/>
        <v xml:space="preserve"> </v>
      </c>
      <c r="L40" s="131"/>
      <c r="M40" s="142"/>
      <c r="N40" s="149" t="str">
        <f>IF(L40=""," ",L40*'3-Factores de emisión'!$C$18)</f>
        <v xml:space="preserve"> </v>
      </c>
      <c r="O40" s="149" t="str">
        <f>IF(L40=""," ",L40*'3-Factores de emisión'!$D$18)</f>
        <v xml:space="preserve"> </v>
      </c>
      <c r="P40" s="149" t="str">
        <f t="shared" si="38"/>
        <v xml:space="preserve"> </v>
      </c>
      <c r="Q40" s="149" t="str">
        <f>IF(L40=""," ",L40*'3-Factores de emisión'!$E$18)</f>
        <v xml:space="preserve"> </v>
      </c>
      <c r="R40" s="149" t="str">
        <f t="shared" si="39"/>
        <v xml:space="preserve"> </v>
      </c>
      <c r="S40" s="149" t="str">
        <f>IF(N40=" "," ",(N40*'3-Factores de emisión'!$H$5+P40*'3-Factores de emisión'!$I$5+R40*'3-Factores de emisión'!$J$5))</f>
        <v xml:space="preserve"> </v>
      </c>
      <c r="T40" s="149" t="str">
        <f t="shared" si="40"/>
        <v xml:space="preserve"> </v>
      </c>
      <c r="U40" s="123"/>
      <c r="V40" s="138"/>
      <c r="W40" s="149" t="str">
        <f>IF(U40=""," ",(U40*'3-Factores de emisión'!$C$8))</f>
        <v xml:space="preserve"> </v>
      </c>
      <c r="X40" s="149" t="str">
        <f>IF(U40=""," ",U40*'3-Factores de emisión'!$D$19)</f>
        <v xml:space="preserve"> </v>
      </c>
      <c r="Y40" s="149" t="str">
        <f t="shared" si="41"/>
        <v xml:space="preserve"> </v>
      </c>
      <c r="Z40" s="149" t="str">
        <f>IF(U40=""," ",U40*'3-Factores de emisión'!$E$19)</f>
        <v xml:space="preserve"> </v>
      </c>
      <c r="AA40" s="149" t="str">
        <f t="shared" si="42"/>
        <v xml:space="preserve"> </v>
      </c>
      <c r="AB40" s="149" t="str">
        <f>IF(W40=" "," ",(W40*'3-Factores de emisión'!$H$5+Y40*'3-Factores de emisión'!$I$5+AA40*'3-Factores de emisión'!$J$5))</f>
        <v xml:space="preserve"> </v>
      </c>
      <c r="AC40" s="149" t="str">
        <f t="shared" si="43"/>
        <v xml:space="preserve"> </v>
      </c>
      <c r="AD40" s="123"/>
      <c r="AE40" s="138"/>
      <c r="AF40" s="149" t="str">
        <f>IF(AD40=""," ",AD40*'3-Factores de emisión'!$C$17)</f>
        <v xml:space="preserve"> </v>
      </c>
      <c r="AG40" s="149" t="str">
        <f>IF(AD40=""," ",AD40*'3-Factores de emisión'!$D$17)</f>
        <v xml:space="preserve"> </v>
      </c>
      <c r="AH40" s="149" t="str">
        <f t="shared" si="44"/>
        <v xml:space="preserve"> </v>
      </c>
      <c r="AI40" s="149" t="str">
        <f>IF(AD40=""," ",AD40*'3-Factores de emisión'!$E$17)</f>
        <v xml:space="preserve"> </v>
      </c>
      <c r="AJ40" s="149" t="str">
        <f t="shared" si="45"/>
        <v xml:space="preserve"> </v>
      </c>
      <c r="AK40" s="149" t="str">
        <f>IF(AF40=" "," ",(AF40*'3-Factores de emisión'!$H$5+AH40*'3-Factores de emisión'!$I$5+AJ40*'3-Factores de emisión'!$J$5))</f>
        <v xml:space="preserve"> </v>
      </c>
      <c r="AL40" s="149" t="str">
        <f t="shared" si="46"/>
        <v xml:space="preserve"> </v>
      </c>
    </row>
    <row r="41" spans="1:42" s="25" customFormat="1" ht="18" customHeight="1" x14ac:dyDescent="0.25">
      <c r="A41" s="179" t="s">
        <v>6</v>
      </c>
      <c r="B41" s="256"/>
      <c r="C41" s="155"/>
      <c r="D41" s="125"/>
      <c r="E41" s="149" t="str">
        <f>IF(C41=""," ",C41*'3-Factores de emisión'!$C$20)</f>
        <v xml:space="preserve"> </v>
      </c>
      <c r="F41" s="149" t="str">
        <f>IF(C41=""," ",C41*'3-Factores de emisión'!$D$20)</f>
        <v xml:space="preserve"> </v>
      </c>
      <c r="G41" s="149" t="str">
        <f t="shared" si="35"/>
        <v xml:space="preserve"> </v>
      </c>
      <c r="H41" s="149" t="str">
        <f>IF(C41=""," ",C41*'3-Factores de emisión'!$E$20)</f>
        <v xml:space="preserve"> </v>
      </c>
      <c r="I41" s="149" t="str">
        <f t="shared" si="36"/>
        <v xml:space="preserve"> </v>
      </c>
      <c r="J41" s="149" t="str">
        <f>IF(E41=" "," ",(E41*'3-Factores de emisión'!$H$5+'5-Edificio 1'!G41*'3-Factores de emisión'!$I$5+I41*'3-Factores de emisión'!$J$5))</f>
        <v xml:space="preserve"> </v>
      </c>
      <c r="K41" s="149" t="str">
        <f t="shared" si="37"/>
        <v xml:space="preserve"> </v>
      </c>
      <c r="L41" s="131"/>
      <c r="M41" s="142"/>
      <c r="N41" s="149" t="str">
        <f>IF(L41=""," ",L41*'3-Factores de emisión'!$C$18)</f>
        <v xml:space="preserve"> </v>
      </c>
      <c r="O41" s="149" t="str">
        <f>IF(L41=""," ",L41*'3-Factores de emisión'!$D$18)</f>
        <v xml:space="preserve"> </v>
      </c>
      <c r="P41" s="149" t="str">
        <f t="shared" si="38"/>
        <v xml:space="preserve"> </v>
      </c>
      <c r="Q41" s="149" t="str">
        <f>IF(L41=""," ",L41*'3-Factores de emisión'!$E$18)</f>
        <v xml:space="preserve"> </v>
      </c>
      <c r="R41" s="149" t="str">
        <f t="shared" si="39"/>
        <v xml:space="preserve"> </v>
      </c>
      <c r="S41" s="149" t="str">
        <f>IF(N41=" "," ",(N41*'3-Factores de emisión'!$H$5+P41*'3-Factores de emisión'!$I$5+R41*'3-Factores de emisión'!$J$5))</f>
        <v xml:space="preserve"> </v>
      </c>
      <c r="T41" s="149" t="str">
        <f t="shared" si="40"/>
        <v xml:space="preserve"> </v>
      </c>
      <c r="U41" s="123"/>
      <c r="V41" s="138"/>
      <c r="W41" s="149" t="str">
        <f>IF(U41=""," ",(U41*'3-Factores de emisión'!$C$8))</f>
        <v xml:space="preserve"> </v>
      </c>
      <c r="X41" s="149" t="str">
        <f>IF(U41=""," ",U41*'3-Factores de emisión'!$D$19)</f>
        <v xml:space="preserve"> </v>
      </c>
      <c r="Y41" s="149" t="str">
        <f t="shared" si="41"/>
        <v xml:space="preserve"> </v>
      </c>
      <c r="Z41" s="149" t="str">
        <f>IF(U41=""," ",U41*'3-Factores de emisión'!$E$19)</f>
        <v xml:space="preserve"> </v>
      </c>
      <c r="AA41" s="149" t="str">
        <f t="shared" si="42"/>
        <v xml:space="preserve"> </v>
      </c>
      <c r="AB41" s="149" t="str">
        <f>IF(W41=" "," ",(W41*'3-Factores de emisión'!$H$5+Y41*'3-Factores de emisión'!$I$5+AA41*'3-Factores de emisión'!$J$5))</f>
        <v xml:space="preserve"> </v>
      </c>
      <c r="AC41" s="149" t="str">
        <f t="shared" si="43"/>
        <v xml:space="preserve"> </v>
      </c>
      <c r="AD41" s="123"/>
      <c r="AE41" s="138"/>
      <c r="AF41" s="149" t="str">
        <f>IF(AD41=""," ",AD41*'3-Factores de emisión'!$C$17)</f>
        <v xml:space="preserve"> </v>
      </c>
      <c r="AG41" s="149" t="str">
        <f>IF(AD41=""," ",AD41*'3-Factores de emisión'!$D$17)</f>
        <v xml:space="preserve"> </v>
      </c>
      <c r="AH41" s="149" t="str">
        <f t="shared" si="44"/>
        <v xml:space="preserve"> </v>
      </c>
      <c r="AI41" s="149" t="str">
        <f>IF(AD41=""," ",AD41*'3-Factores de emisión'!$E$17)</f>
        <v xml:space="preserve"> </v>
      </c>
      <c r="AJ41" s="149" t="str">
        <f t="shared" si="45"/>
        <v xml:space="preserve"> </v>
      </c>
      <c r="AK41" s="149" t="str">
        <f>IF(AF41=" "," ",(AF41*'3-Factores de emisión'!$H$5+AH41*'3-Factores de emisión'!$I$5+AJ41*'3-Factores de emisión'!$J$5))</f>
        <v xml:space="preserve"> </v>
      </c>
      <c r="AL41" s="149" t="str">
        <f t="shared" si="46"/>
        <v xml:space="preserve"> </v>
      </c>
    </row>
    <row r="42" spans="1:42" s="25" customFormat="1" ht="18" customHeight="1" x14ac:dyDescent="0.25">
      <c r="A42" s="181" t="s">
        <v>16</v>
      </c>
      <c r="B42" s="257"/>
      <c r="C42" s="155"/>
      <c r="D42" s="125"/>
      <c r="E42" s="149" t="str">
        <f>IF(C42=""," ",C42*'3-Factores de emisión'!$C$20)</f>
        <v xml:space="preserve"> </v>
      </c>
      <c r="F42" s="149" t="str">
        <f>IF(C42=""," ",C42*'3-Factores de emisión'!$D$20)</f>
        <v xml:space="preserve"> </v>
      </c>
      <c r="G42" s="149" t="str">
        <f t="shared" si="35"/>
        <v xml:space="preserve"> </v>
      </c>
      <c r="H42" s="149" t="str">
        <f>IF(C42=""," ",C42*'3-Factores de emisión'!$E$20)</f>
        <v xml:space="preserve"> </v>
      </c>
      <c r="I42" s="149" t="str">
        <f t="shared" si="36"/>
        <v xml:space="preserve"> </v>
      </c>
      <c r="J42" s="149" t="str">
        <f>IF(E42=" "," ",(E42*'3-Factores de emisión'!$H$5+'5-Edificio 1'!G42*'3-Factores de emisión'!$I$5+I42*'3-Factores de emisión'!$J$5))</f>
        <v xml:space="preserve"> </v>
      </c>
      <c r="K42" s="149" t="str">
        <f t="shared" si="37"/>
        <v xml:space="preserve"> </v>
      </c>
      <c r="L42" s="131"/>
      <c r="M42" s="142"/>
      <c r="N42" s="149" t="str">
        <f>IF(L42=""," ",L42*'3-Factores de emisión'!$C$18)</f>
        <v xml:space="preserve"> </v>
      </c>
      <c r="O42" s="149" t="str">
        <f>IF(L42=""," ",L42*'3-Factores de emisión'!$D$18)</f>
        <v xml:space="preserve"> </v>
      </c>
      <c r="P42" s="149" t="str">
        <f t="shared" si="38"/>
        <v xml:space="preserve"> </v>
      </c>
      <c r="Q42" s="149" t="str">
        <f>IF(L42=""," ",L42*'3-Factores de emisión'!$E$18)</f>
        <v xml:space="preserve"> </v>
      </c>
      <c r="R42" s="149" t="str">
        <f t="shared" si="39"/>
        <v xml:space="preserve"> </v>
      </c>
      <c r="S42" s="149" t="str">
        <f>IF(N42=" "," ",(N42*'3-Factores de emisión'!$H$5+P42*'3-Factores de emisión'!$I$5+R42*'3-Factores de emisión'!$J$5))</f>
        <v xml:space="preserve"> </v>
      </c>
      <c r="T42" s="149" t="str">
        <f t="shared" si="40"/>
        <v xml:space="preserve"> </v>
      </c>
      <c r="U42" s="123"/>
      <c r="V42" s="138"/>
      <c r="W42" s="149" t="str">
        <f>IF(U42=""," ",(U42*'3-Factores de emisión'!$C$8))</f>
        <v xml:space="preserve"> </v>
      </c>
      <c r="X42" s="149" t="str">
        <f>IF(U42=""," ",U42*'3-Factores de emisión'!$D$19)</f>
        <v xml:space="preserve"> </v>
      </c>
      <c r="Y42" s="149" t="str">
        <f t="shared" si="41"/>
        <v xml:space="preserve"> </v>
      </c>
      <c r="Z42" s="149" t="str">
        <f>IF(U42=""," ",U42*'3-Factores de emisión'!$E$19)</f>
        <v xml:space="preserve"> </v>
      </c>
      <c r="AA42" s="149" t="str">
        <f t="shared" si="42"/>
        <v xml:space="preserve"> </v>
      </c>
      <c r="AB42" s="149" t="str">
        <f>IF(W42=" "," ",(W42*'3-Factores de emisión'!$H$5+Y42*'3-Factores de emisión'!$I$5+AA42*'3-Factores de emisión'!$J$5))</f>
        <v xml:space="preserve"> </v>
      </c>
      <c r="AC42" s="149" t="str">
        <f t="shared" si="43"/>
        <v xml:space="preserve"> </v>
      </c>
      <c r="AD42" s="123"/>
      <c r="AE42" s="138"/>
      <c r="AF42" s="149" t="str">
        <f>IF(AD42=""," ",AD42*'3-Factores de emisión'!$C$17)</f>
        <v xml:space="preserve"> </v>
      </c>
      <c r="AG42" s="149" t="str">
        <f>IF(AD42=""," ",AD42*'3-Factores de emisión'!$D$17)</f>
        <v xml:space="preserve"> </v>
      </c>
      <c r="AH42" s="149" t="str">
        <f t="shared" si="44"/>
        <v xml:space="preserve"> </v>
      </c>
      <c r="AI42" s="149" t="str">
        <f>IF(AD42=""," ",AD42*'3-Factores de emisión'!$E$17)</f>
        <v xml:space="preserve"> </v>
      </c>
      <c r="AJ42" s="149" t="str">
        <f t="shared" si="45"/>
        <v xml:space="preserve"> </v>
      </c>
      <c r="AK42" s="149" t="str">
        <f>IF(AF42=" "," ",(AF42*'3-Factores de emisión'!$H$5+AH42*'3-Factores de emisión'!$I$5+AJ42*'3-Factores de emisión'!$J$5))</f>
        <v xml:space="preserve"> </v>
      </c>
      <c r="AL42" s="149" t="str">
        <f t="shared" si="46"/>
        <v xml:space="preserve"> </v>
      </c>
    </row>
    <row r="43" spans="1:42" s="25" customFormat="1" ht="18" customHeight="1" x14ac:dyDescent="0.25">
      <c r="A43" s="179" t="s">
        <v>7</v>
      </c>
      <c r="B43" s="256"/>
      <c r="C43" s="155"/>
      <c r="D43" s="125"/>
      <c r="E43" s="149" t="str">
        <f>IF(C43=""," ",C43*'3-Factores de emisión'!$C$20)</f>
        <v xml:space="preserve"> </v>
      </c>
      <c r="F43" s="149" t="str">
        <f>IF(C43=""," ",C43*'3-Factores de emisión'!$D$20)</f>
        <v xml:space="preserve"> </v>
      </c>
      <c r="G43" s="149" t="str">
        <f t="shared" si="35"/>
        <v xml:space="preserve"> </v>
      </c>
      <c r="H43" s="149" t="str">
        <f>IF(C43=""," ",C43*'3-Factores de emisión'!$E$20)</f>
        <v xml:space="preserve"> </v>
      </c>
      <c r="I43" s="149" t="str">
        <f t="shared" si="36"/>
        <v xml:space="preserve"> </v>
      </c>
      <c r="J43" s="149" t="str">
        <f>IF(E43=" "," ",(E43*'3-Factores de emisión'!$H$5+'5-Edificio 1'!G43*'3-Factores de emisión'!$I$5+I43*'3-Factores de emisión'!$J$5))</f>
        <v xml:space="preserve"> </v>
      </c>
      <c r="K43" s="149" t="str">
        <f t="shared" si="37"/>
        <v xml:space="preserve"> </v>
      </c>
      <c r="L43" s="131"/>
      <c r="M43" s="142"/>
      <c r="N43" s="149" t="str">
        <f>IF(L43=""," ",L43*'3-Factores de emisión'!$C$18)</f>
        <v xml:space="preserve"> </v>
      </c>
      <c r="O43" s="149" t="str">
        <f>IF(L43=""," ",L43*'3-Factores de emisión'!$D$18)</f>
        <v xml:space="preserve"> </v>
      </c>
      <c r="P43" s="149" t="str">
        <f t="shared" si="38"/>
        <v xml:space="preserve"> </v>
      </c>
      <c r="Q43" s="149" t="str">
        <f>IF(L43=""," ",L43*'3-Factores de emisión'!$E$18)</f>
        <v xml:space="preserve"> </v>
      </c>
      <c r="R43" s="149" t="str">
        <f t="shared" si="39"/>
        <v xml:space="preserve"> </v>
      </c>
      <c r="S43" s="149" t="str">
        <f>IF(N43=" "," ",(N43*'3-Factores de emisión'!$H$5+P43*'3-Factores de emisión'!$I$5+R43*'3-Factores de emisión'!$J$5))</f>
        <v xml:space="preserve"> </v>
      </c>
      <c r="T43" s="149" t="str">
        <f t="shared" si="40"/>
        <v xml:space="preserve"> </v>
      </c>
      <c r="U43" s="123"/>
      <c r="V43" s="138"/>
      <c r="W43" s="149" t="str">
        <f>IF(U43=""," ",(U43*'3-Factores de emisión'!$C$8))</f>
        <v xml:space="preserve"> </v>
      </c>
      <c r="X43" s="149" t="str">
        <f>IF(U43=""," ",U43*'3-Factores de emisión'!$D$19)</f>
        <v xml:space="preserve"> </v>
      </c>
      <c r="Y43" s="149" t="str">
        <f t="shared" si="41"/>
        <v xml:space="preserve"> </v>
      </c>
      <c r="Z43" s="149" t="str">
        <f>IF(U43=""," ",U43*'3-Factores de emisión'!$E$19)</f>
        <v xml:space="preserve"> </v>
      </c>
      <c r="AA43" s="149" t="str">
        <f t="shared" si="42"/>
        <v xml:space="preserve"> </v>
      </c>
      <c r="AB43" s="149" t="str">
        <f>IF(W43=" "," ",(W43*'3-Factores de emisión'!$H$5+Y43*'3-Factores de emisión'!$I$5+AA43*'3-Factores de emisión'!$J$5))</f>
        <v xml:space="preserve"> </v>
      </c>
      <c r="AC43" s="149" t="str">
        <f t="shared" si="43"/>
        <v xml:space="preserve"> </v>
      </c>
      <c r="AD43" s="123"/>
      <c r="AE43" s="138"/>
      <c r="AF43" s="149" t="str">
        <f>IF(AD43=""," ",AD43*'3-Factores de emisión'!$C$17)</f>
        <v xml:space="preserve"> </v>
      </c>
      <c r="AG43" s="149" t="str">
        <f>IF(AD43=""," ",AD43*'3-Factores de emisión'!$D$17)</f>
        <v xml:space="preserve"> </v>
      </c>
      <c r="AH43" s="149" t="str">
        <f t="shared" si="44"/>
        <v xml:space="preserve"> </v>
      </c>
      <c r="AI43" s="149" t="str">
        <f>IF(AD43=""," ",AD43*'3-Factores de emisión'!$E$17)</f>
        <v xml:space="preserve"> </v>
      </c>
      <c r="AJ43" s="149" t="str">
        <f t="shared" si="45"/>
        <v xml:space="preserve"> </v>
      </c>
      <c r="AK43" s="149" t="str">
        <f>IF(AF43=" "," ",(AF43*'3-Factores de emisión'!$H$5+AH43*'3-Factores de emisión'!$I$5+AJ43*'3-Factores de emisión'!$J$5))</f>
        <v xml:space="preserve"> </v>
      </c>
      <c r="AL43" s="149" t="str">
        <f t="shared" si="46"/>
        <v xml:space="preserve"> </v>
      </c>
    </row>
    <row r="44" spans="1:42" s="25" customFormat="1" ht="18" customHeight="1" x14ac:dyDescent="0.25">
      <c r="A44" s="181" t="s">
        <v>8</v>
      </c>
      <c r="B44" s="257"/>
      <c r="C44" s="155"/>
      <c r="D44" s="125"/>
      <c r="E44" s="149" t="str">
        <f>IF(C44=""," ",C44*'3-Factores de emisión'!$C$20)</f>
        <v xml:space="preserve"> </v>
      </c>
      <c r="F44" s="149" t="str">
        <f>IF(C44=""," ",C44*'3-Factores de emisión'!$D$20)</f>
        <v xml:space="preserve"> </v>
      </c>
      <c r="G44" s="149" t="str">
        <f t="shared" si="35"/>
        <v xml:space="preserve"> </v>
      </c>
      <c r="H44" s="149" t="str">
        <f>IF(C44=""," ",C44*'3-Factores de emisión'!$E$20)</f>
        <v xml:space="preserve"> </v>
      </c>
      <c r="I44" s="149" t="str">
        <f t="shared" si="36"/>
        <v xml:space="preserve"> </v>
      </c>
      <c r="J44" s="149" t="str">
        <f>IF(E44=" "," ",(E44*'3-Factores de emisión'!$H$5+'5-Edificio 1'!G44*'3-Factores de emisión'!$I$5+I44*'3-Factores de emisión'!$J$5))</f>
        <v xml:space="preserve"> </v>
      </c>
      <c r="K44" s="149" t="str">
        <f t="shared" si="37"/>
        <v xml:space="preserve"> </v>
      </c>
      <c r="L44" s="131"/>
      <c r="M44" s="142"/>
      <c r="N44" s="149" t="str">
        <f>IF(L44=""," ",L44*'3-Factores de emisión'!$C$18)</f>
        <v xml:space="preserve"> </v>
      </c>
      <c r="O44" s="149" t="str">
        <f>IF(L44=""," ",L44*'3-Factores de emisión'!$D$18)</f>
        <v xml:space="preserve"> </v>
      </c>
      <c r="P44" s="149" t="str">
        <f t="shared" si="38"/>
        <v xml:space="preserve"> </v>
      </c>
      <c r="Q44" s="149" t="str">
        <f>IF(L44=""," ",L44*'3-Factores de emisión'!$E$18)</f>
        <v xml:space="preserve"> </v>
      </c>
      <c r="R44" s="149" t="str">
        <f t="shared" si="39"/>
        <v xml:space="preserve"> </v>
      </c>
      <c r="S44" s="149" t="str">
        <f>IF(N44=" "," ",(N44*'3-Factores de emisión'!$H$5+P44*'3-Factores de emisión'!$I$5+R44*'3-Factores de emisión'!$J$5))</f>
        <v xml:space="preserve"> </v>
      </c>
      <c r="T44" s="149" t="str">
        <f t="shared" si="40"/>
        <v xml:space="preserve"> </v>
      </c>
      <c r="U44" s="123"/>
      <c r="V44" s="138"/>
      <c r="W44" s="149" t="str">
        <f>IF(U44=""," ",(U44*'3-Factores de emisión'!$C$8))</f>
        <v xml:space="preserve"> </v>
      </c>
      <c r="X44" s="149" t="str">
        <f>IF(U44=""," ",U44*'3-Factores de emisión'!$D$19)</f>
        <v xml:space="preserve"> </v>
      </c>
      <c r="Y44" s="149" t="str">
        <f t="shared" si="41"/>
        <v xml:space="preserve"> </v>
      </c>
      <c r="Z44" s="149" t="str">
        <f>IF(U44=""," ",U44*'3-Factores de emisión'!$E$19)</f>
        <v xml:space="preserve"> </v>
      </c>
      <c r="AA44" s="149" t="str">
        <f t="shared" si="42"/>
        <v xml:space="preserve"> </v>
      </c>
      <c r="AB44" s="149" t="str">
        <f>IF(W44=" "," ",(W44*'3-Factores de emisión'!$H$5+Y44*'3-Factores de emisión'!$I$5+AA44*'3-Factores de emisión'!$J$5))</f>
        <v xml:space="preserve"> </v>
      </c>
      <c r="AC44" s="149" t="str">
        <f t="shared" si="43"/>
        <v xml:space="preserve"> </v>
      </c>
      <c r="AD44" s="123"/>
      <c r="AE44" s="138"/>
      <c r="AF44" s="149" t="str">
        <f>IF(AD44=""," ",AD44*'3-Factores de emisión'!$C$17)</f>
        <v xml:space="preserve"> </v>
      </c>
      <c r="AG44" s="149" t="str">
        <f>IF(AD44=""," ",AD44*'3-Factores de emisión'!$D$17)</f>
        <v xml:space="preserve"> </v>
      </c>
      <c r="AH44" s="149" t="str">
        <f t="shared" si="44"/>
        <v xml:space="preserve"> </v>
      </c>
      <c r="AI44" s="149" t="str">
        <f>IF(AD44=""," ",AD44*'3-Factores de emisión'!$E$17)</f>
        <v xml:space="preserve"> </v>
      </c>
      <c r="AJ44" s="149" t="str">
        <f t="shared" si="45"/>
        <v xml:space="preserve"> </v>
      </c>
      <c r="AK44" s="149" t="str">
        <f>IF(AF44=" "," ",(AF44*'3-Factores de emisión'!$H$5+AH44*'3-Factores de emisión'!$I$5+AJ44*'3-Factores de emisión'!$J$5))</f>
        <v xml:space="preserve"> </v>
      </c>
      <c r="AL44" s="149" t="str">
        <f t="shared" si="46"/>
        <v xml:space="preserve"> </v>
      </c>
    </row>
    <row r="45" spans="1:42" s="25" customFormat="1" ht="18" customHeight="1" x14ac:dyDescent="0.25">
      <c r="A45" s="179" t="s">
        <v>9</v>
      </c>
      <c r="B45" s="256"/>
      <c r="C45" s="155"/>
      <c r="D45" s="125"/>
      <c r="E45" s="149" t="str">
        <f>IF(C45=""," ",C45*'3-Factores de emisión'!$C$20)</f>
        <v xml:space="preserve"> </v>
      </c>
      <c r="F45" s="149" t="str">
        <f>IF(C45=""," ",C45*'3-Factores de emisión'!$D$20)</f>
        <v xml:space="preserve"> </v>
      </c>
      <c r="G45" s="149" t="str">
        <f t="shared" si="35"/>
        <v xml:space="preserve"> </v>
      </c>
      <c r="H45" s="149" t="str">
        <f>IF(C45=""," ",C45*'3-Factores de emisión'!$E$20)</f>
        <v xml:space="preserve"> </v>
      </c>
      <c r="I45" s="149" t="str">
        <f t="shared" si="36"/>
        <v xml:space="preserve"> </v>
      </c>
      <c r="J45" s="149" t="str">
        <f>IF(E45=" "," ",(E45*'3-Factores de emisión'!$H$5+'5-Edificio 1'!G45*'3-Factores de emisión'!$I$5+I45*'3-Factores de emisión'!$J$5))</f>
        <v xml:space="preserve"> </v>
      </c>
      <c r="K45" s="149" t="str">
        <f t="shared" si="37"/>
        <v xml:space="preserve"> </v>
      </c>
      <c r="L45" s="131"/>
      <c r="M45" s="142"/>
      <c r="N45" s="149" t="str">
        <f>IF(L45=""," ",L45*'3-Factores de emisión'!$C$18)</f>
        <v xml:space="preserve"> </v>
      </c>
      <c r="O45" s="149" t="str">
        <f>IF(L45=""," ",L45*'3-Factores de emisión'!$D$18)</f>
        <v xml:space="preserve"> </v>
      </c>
      <c r="P45" s="149" t="str">
        <f t="shared" si="38"/>
        <v xml:space="preserve"> </v>
      </c>
      <c r="Q45" s="149" t="str">
        <f>IF(L45=""," ",L45*'3-Factores de emisión'!$E$18)</f>
        <v xml:space="preserve"> </v>
      </c>
      <c r="R45" s="149" t="str">
        <f t="shared" si="39"/>
        <v xml:space="preserve"> </v>
      </c>
      <c r="S45" s="149" t="str">
        <f>IF(N45=" "," ",(N45*'3-Factores de emisión'!$H$5+P45*'3-Factores de emisión'!$I$5+R45*'3-Factores de emisión'!$J$5))</f>
        <v xml:space="preserve"> </v>
      </c>
      <c r="T45" s="149" t="str">
        <f t="shared" si="40"/>
        <v xml:space="preserve"> </v>
      </c>
      <c r="U45" s="123"/>
      <c r="V45" s="138"/>
      <c r="W45" s="149" t="str">
        <f>IF(U45=""," ",(U45*'3-Factores de emisión'!$C$8))</f>
        <v xml:space="preserve"> </v>
      </c>
      <c r="X45" s="149" t="str">
        <f>IF(U45=""," ",U45*'3-Factores de emisión'!$D$19)</f>
        <v xml:space="preserve"> </v>
      </c>
      <c r="Y45" s="149" t="str">
        <f t="shared" si="41"/>
        <v xml:space="preserve"> </v>
      </c>
      <c r="Z45" s="149" t="str">
        <f>IF(U45=""," ",U45*'3-Factores de emisión'!$E$19)</f>
        <v xml:space="preserve"> </v>
      </c>
      <c r="AA45" s="149" t="str">
        <f t="shared" si="42"/>
        <v xml:space="preserve"> </v>
      </c>
      <c r="AB45" s="149" t="str">
        <f>IF(W45=" "," ",(W45*'3-Factores de emisión'!$H$5+Y45*'3-Factores de emisión'!$I$5+AA45*'3-Factores de emisión'!$J$5))</f>
        <v xml:space="preserve"> </v>
      </c>
      <c r="AC45" s="149" t="str">
        <f t="shared" si="43"/>
        <v xml:space="preserve"> </v>
      </c>
      <c r="AD45" s="123"/>
      <c r="AE45" s="138"/>
      <c r="AF45" s="149" t="str">
        <f>IF(AD45=""," ",AD45*'3-Factores de emisión'!$C$17)</f>
        <v xml:space="preserve"> </v>
      </c>
      <c r="AG45" s="149" t="str">
        <f>IF(AD45=""," ",AD45*'3-Factores de emisión'!$D$17)</f>
        <v xml:space="preserve"> </v>
      </c>
      <c r="AH45" s="149" t="str">
        <f t="shared" si="44"/>
        <v xml:space="preserve"> </v>
      </c>
      <c r="AI45" s="149" t="str">
        <f>IF(AD45=""," ",AD45*'3-Factores de emisión'!$E$17)</f>
        <v xml:space="preserve"> </v>
      </c>
      <c r="AJ45" s="149" t="str">
        <f t="shared" si="45"/>
        <v xml:space="preserve"> </v>
      </c>
      <c r="AK45" s="149" t="str">
        <f>IF(AF45=" "," ",(AF45*'3-Factores de emisión'!$H$5+AH45*'3-Factores de emisión'!$I$5+AJ45*'3-Factores de emisión'!$J$5))</f>
        <v xml:space="preserve"> </v>
      </c>
      <c r="AL45" s="149" t="str">
        <f t="shared" si="46"/>
        <v xml:space="preserve"> </v>
      </c>
    </row>
    <row r="46" spans="1:42" s="25" customFormat="1" ht="18" customHeight="1" x14ac:dyDescent="0.25">
      <c r="A46" s="181" t="s">
        <v>10</v>
      </c>
      <c r="B46" s="257"/>
      <c r="C46" s="155"/>
      <c r="D46" s="138"/>
      <c r="E46" s="149" t="str">
        <f>IF(C46=""," ",C46*'3-Factores de emisión'!$C$20)</f>
        <v xml:space="preserve"> </v>
      </c>
      <c r="F46" s="149" t="str">
        <f>IF(C46=""," ",C46*'3-Factores de emisión'!$D$20)</f>
        <v xml:space="preserve"> </v>
      </c>
      <c r="G46" s="149" t="str">
        <f t="shared" si="35"/>
        <v xml:space="preserve"> </v>
      </c>
      <c r="H46" s="149" t="str">
        <f>IF(C46=""," ",C46*'3-Factores de emisión'!$E$20)</f>
        <v xml:space="preserve"> </v>
      </c>
      <c r="I46" s="149" t="str">
        <f t="shared" si="36"/>
        <v xml:space="preserve"> </v>
      </c>
      <c r="J46" s="149" t="str">
        <f>IF(E46=" "," ",(E46*'3-Factores de emisión'!$H$5+'5-Edificio 1'!G46*'3-Factores de emisión'!$I$5+I46*'3-Factores de emisión'!$J$5))</f>
        <v xml:space="preserve"> </v>
      </c>
      <c r="K46" s="149" t="str">
        <f t="shared" si="37"/>
        <v xml:space="preserve"> </v>
      </c>
      <c r="L46" s="131"/>
      <c r="M46" s="142"/>
      <c r="N46" s="149" t="str">
        <f>IF(L46=""," ",L46*'3-Factores de emisión'!$C$18)</f>
        <v xml:space="preserve"> </v>
      </c>
      <c r="O46" s="149" t="str">
        <f>IF(L46=""," ",L46*'3-Factores de emisión'!$D$18)</f>
        <v xml:space="preserve"> </v>
      </c>
      <c r="P46" s="149" t="str">
        <f t="shared" si="38"/>
        <v xml:space="preserve"> </v>
      </c>
      <c r="Q46" s="149" t="str">
        <f>IF(L46=""," ",L46*'3-Factores de emisión'!$E$18)</f>
        <v xml:space="preserve"> </v>
      </c>
      <c r="R46" s="149" t="str">
        <f t="shared" si="39"/>
        <v xml:space="preserve"> </v>
      </c>
      <c r="S46" s="149" t="str">
        <f>IF(N46=" "," ",(N46*'3-Factores de emisión'!$H$5+P46*'3-Factores de emisión'!$I$5+R46*'3-Factores de emisión'!$J$5))</f>
        <v xml:space="preserve"> </v>
      </c>
      <c r="T46" s="149" t="str">
        <f t="shared" si="40"/>
        <v xml:space="preserve"> </v>
      </c>
      <c r="U46" s="123"/>
      <c r="V46" s="138"/>
      <c r="W46" s="149" t="str">
        <f>IF(U46=""," ",(U46*'3-Factores de emisión'!$C$8))</f>
        <v xml:space="preserve"> </v>
      </c>
      <c r="X46" s="149" t="str">
        <f>IF(U46=""," ",U46*'3-Factores de emisión'!$D$19)</f>
        <v xml:space="preserve"> </v>
      </c>
      <c r="Y46" s="149" t="str">
        <f t="shared" si="41"/>
        <v xml:space="preserve"> </v>
      </c>
      <c r="Z46" s="149" t="str">
        <f>IF(U46=""," ",U46*'3-Factores de emisión'!$E$19)</f>
        <v xml:space="preserve"> </v>
      </c>
      <c r="AA46" s="149" t="str">
        <f t="shared" si="42"/>
        <v xml:space="preserve"> </v>
      </c>
      <c r="AB46" s="149" t="str">
        <f>IF(W46=" "," ",(W46*'3-Factores de emisión'!$H$5+Y46*'3-Factores de emisión'!$I$5+AA46*'3-Factores de emisión'!$J$5))</f>
        <v xml:space="preserve"> </v>
      </c>
      <c r="AC46" s="149" t="str">
        <f t="shared" si="43"/>
        <v xml:space="preserve"> </v>
      </c>
      <c r="AD46" s="123"/>
      <c r="AE46" s="138"/>
      <c r="AF46" s="149" t="str">
        <f>IF(AD46=""," ",AD46*'3-Factores de emisión'!$C$17)</f>
        <v xml:space="preserve"> </v>
      </c>
      <c r="AG46" s="149" t="str">
        <f>IF(AD46=""," ",AD46*'3-Factores de emisión'!$D$17)</f>
        <v xml:space="preserve"> </v>
      </c>
      <c r="AH46" s="149" t="str">
        <f t="shared" si="44"/>
        <v xml:space="preserve"> </v>
      </c>
      <c r="AI46" s="149" t="str">
        <f>IF(AD46=""," ",AD46*'3-Factores de emisión'!$E$17)</f>
        <v xml:space="preserve"> </v>
      </c>
      <c r="AJ46" s="149" t="str">
        <f t="shared" si="45"/>
        <v xml:space="preserve"> </v>
      </c>
      <c r="AK46" s="149" t="str">
        <f>IF(AF46=" "," ",(AF46*'3-Factores de emisión'!$H$5+AH46*'3-Factores de emisión'!$I$5+AJ46*'3-Factores de emisión'!$J$5))</f>
        <v xml:space="preserve"> </v>
      </c>
      <c r="AL46" s="149" t="str">
        <f t="shared" si="46"/>
        <v xml:space="preserve"> </v>
      </c>
    </row>
    <row r="47" spans="1:42" ht="18" customHeight="1" x14ac:dyDescent="0.25">
      <c r="A47" s="30" t="s">
        <v>33</v>
      </c>
      <c r="B47" s="30"/>
      <c r="C47" s="189">
        <f>IF(SUM(C35:C46)=0,0,SUM(C35:C46))</f>
        <v>0</v>
      </c>
      <c r="D47" s="126">
        <f t="shared" ref="D47:AL47" si="47">IF(SUM(D35:D46)=0,0,SUM(D35:D46))</f>
        <v>0</v>
      </c>
      <c r="E47" s="187">
        <f t="shared" si="47"/>
        <v>0</v>
      </c>
      <c r="F47" s="187">
        <f t="shared" si="47"/>
        <v>0</v>
      </c>
      <c r="G47" s="187">
        <f t="shared" si="47"/>
        <v>0</v>
      </c>
      <c r="H47" s="187">
        <f t="shared" si="47"/>
        <v>0</v>
      </c>
      <c r="I47" s="187">
        <f t="shared" si="47"/>
        <v>0</v>
      </c>
      <c r="J47" s="187">
        <f t="shared" si="47"/>
        <v>0</v>
      </c>
      <c r="K47" s="187">
        <f t="shared" si="47"/>
        <v>0</v>
      </c>
      <c r="L47" s="116">
        <f t="shared" si="47"/>
        <v>0</v>
      </c>
      <c r="M47" s="188">
        <f t="shared" si="47"/>
        <v>0</v>
      </c>
      <c r="N47" s="150">
        <f t="shared" si="47"/>
        <v>0</v>
      </c>
      <c r="O47" s="150">
        <f t="shared" si="47"/>
        <v>0</v>
      </c>
      <c r="P47" s="150">
        <f t="shared" si="47"/>
        <v>0</v>
      </c>
      <c r="Q47" s="150">
        <f t="shared" si="47"/>
        <v>0</v>
      </c>
      <c r="R47" s="150">
        <f t="shared" si="47"/>
        <v>0</v>
      </c>
      <c r="S47" s="150">
        <f t="shared" si="47"/>
        <v>0</v>
      </c>
      <c r="T47" s="150">
        <f t="shared" si="47"/>
        <v>0</v>
      </c>
      <c r="U47" s="164">
        <f t="shared" si="47"/>
        <v>0</v>
      </c>
      <c r="V47" s="143">
        <f t="shared" si="47"/>
        <v>0</v>
      </c>
      <c r="W47" s="151">
        <f t="shared" si="47"/>
        <v>0</v>
      </c>
      <c r="X47" s="151">
        <f t="shared" si="47"/>
        <v>0</v>
      </c>
      <c r="Y47" s="151">
        <f t="shared" si="47"/>
        <v>0</v>
      </c>
      <c r="Z47" s="151">
        <f t="shared" si="47"/>
        <v>0</v>
      </c>
      <c r="AA47" s="151">
        <f t="shared" si="47"/>
        <v>0</v>
      </c>
      <c r="AB47" s="151">
        <f t="shared" si="47"/>
        <v>0</v>
      </c>
      <c r="AC47" s="151">
        <f t="shared" si="47"/>
        <v>0</v>
      </c>
      <c r="AD47" s="38">
        <f t="shared" si="47"/>
        <v>0</v>
      </c>
      <c r="AE47" s="144">
        <f t="shared" si="47"/>
        <v>0</v>
      </c>
      <c r="AF47" s="38">
        <f t="shared" si="47"/>
        <v>0</v>
      </c>
      <c r="AG47" s="38">
        <f t="shared" si="47"/>
        <v>0</v>
      </c>
      <c r="AH47" s="38">
        <f t="shared" si="47"/>
        <v>0</v>
      </c>
      <c r="AI47" s="38">
        <f t="shared" si="47"/>
        <v>0</v>
      </c>
      <c r="AJ47" s="38">
        <f t="shared" si="47"/>
        <v>0</v>
      </c>
      <c r="AK47" s="38">
        <f t="shared" si="47"/>
        <v>0</v>
      </c>
      <c r="AL47" s="38">
        <f t="shared" si="47"/>
        <v>0</v>
      </c>
      <c r="AP47" s="4"/>
    </row>
    <row r="48" spans="1:42" s="190" customFormat="1" ht="18" customHeight="1" x14ac:dyDescent="0.25">
      <c r="A48" s="165" t="s">
        <v>42</v>
      </c>
      <c r="B48" s="244"/>
      <c r="C48" s="189">
        <f>IF(SUM(C35:C46)&gt;0,AVERAGE(C35:C46),0)</f>
        <v>0</v>
      </c>
      <c r="D48" s="189">
        <f t="shared" ref="D48:AL48" si="48">IF(SUM(D35:D46)&gt;0,AVERAGE(D35:D46),0)</f>
        <v>0</v>
      </c>
      <c r="E48" s="189">
        <f t="shared" si="48"/>
        <v>0</v>
      </c>
      <c r="F48" s="189">
        <f t="shared" si="48"/>
        <v>0</v>
      </c>
      <c r="G48" s="189">
        <f t="shared" si="48"/>
        <v>0</v>
      </c>
      <c r="H48" s="189">
        <f t="shared" si="48"/>
        <v>0</v>
      </c>
      <c r="I48" s="189">
        <f t="shared" si="48"/>
        <v>0</v>
      </c>
      <c r="J48" s="189">
        <f t="shared" si="48"/>
        <v>0</v>
      </c>
      <c r="K48" s="189">
        <f t="shared" si="48"/>
        <v>0</v>
      </c>
      <c r="L48" s="189">
        <f t="shared" si="48"/>
        <v>0</v>
      </c>
      <c r="M48" s="189">
        <f t="shared" si="48"/>
        <v>0</v>
      </c>
      <c r="N48" s="189">
        <f t="shared" si="48"/>
        <v>0</v>
      </c>
      <c r="O48" s="189">
        <f t="shared" si="48"/>
        <v>0</v>
      </c>
      <c r="P48" s="189">
        <f t="shared" si="48"/>
        <v>0</v>
      </c>
      <c r="Q48" s="189">
        <f t="shared" si="48"/>
        <v>0</v>
      </c>
      <c r="R48" s="189">
        <f t="shared" si="48"/>
        <v>0</v>
      </c>
      <c r="S48" s="189">
        <f t="shared" si="48"/>
        <v>0</v>
      </c>
      <c r="T48" s="189">
        <f t="shared" si="48"/>
        <v>0</v>
      </c>
      <c r="U48" s="189">
        <f t="shared" si="48"/>
        <v>0</v>
      </c>
      <c r="V48" s="189">
        <f t="shared" si="48"/>
        <v>0</v>
      </c>
      <c r="W48" s="189">
        <f t="shared" si="48"/>
        <v>0</v>
      </c>
      <c r="X48" s="189">
        <f t="shared" si="48"/>
        <v>0</v>
      </c>
      <c r="Y48" s="189">
        <f t="shared" si="48"/>
        <v>0</v>
      </c>
      <c r="Z48" s="189">
        <f t="shared" si="48"/>
        <v>0</v>
      </c>
      <c r="AA48" s="189">
        <f t="shared" si="48"/>
        <v>0</v>
      </c>
      <c r="AB48" s="189">
        <f t="shared" si="48"/>
        <v>0</v>
      </c>
      <c r="AC48" s="189">
        <f t="shared" si="48"/>
        <v>0</v>
      </c>
      <c r="AD48" s="189">
        <f t="shared" si="48"/>
        <v>0</v>
      </c>
      <c r="AE48" s="189">
        <f t="shared" si="48"/>
        <v>0</v>
      </c>
      <c r="AF48" s="189">
        <f t="shared" si="48"/>
        <v>0</v>
      </c>
      <c r="AG48" s="189">
        <f t="shared" si="48"/>
        <v>0</v>
      </c>
      <c r="AH48" s="189">
        <f t="shared" si="48"/>
        <v>0</v>
      </c>
      <c r="AI48" s="189">
        <f t="shared" si="48"/>
        <v>0</v>
      </c>
      <c r="AJ48" s="189">
        <f t="shared" si="48"/>
        <v>0</v>
      </c>
      <c r="AK48" s="189">
        <f t="shared" si="48"/>
        <v>0</v>
      </c>
      <c r="AL48" s="189">
        <f t="shared" si="48"/>
        <v>0</v>
      </c>
    </row>
    <row r="49" spans="1:52" ht="18" customHeight="1" x14ac:dyDescent="0.25">
      <c r="A49" s="162"/>
      <c r="B49" s="242"/>
      <c r="C49" s="67"/>
      <c r="L49" s="4"/>
      <c r="M49" s="4"/>
      <c r="X49" s="4"/>
      <c r="AI49" s="4"/>
      <c r="AP49" s="4"/>
    </row>
    <row r="50" spans="1:52" ht="21" x14ac:dyDescent="0.25">
      <c r="A50" s="310" t="s">
        <v>48</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c r="AE50" s="310"/>
      <c r="AF50" s="310"/>
      <c r="AG50" s="310"/>
      <c r="AH50" s="310"/>
      <c r="AI50" s="310"/>
      <c r="AJ50" s="310"/>
      <c r="AK50" s="310"/>
      <c r="AL50" s="310"/>
      <c r="AM50" s="310"/>
      <c r="AN50" s="310"/>
      <c r="AO50" s="310"/>
      <c r="AP50" s="310"/>
      <c r="AQ50" s="310"/>
      <c r="AR50" s="310"/>
      <c r="AS50" s="310"/>
      <c r="AT50" s="310"/>
      <c r="AU50" s="310"/>
      <c r="AV50" s="310"/>
      <c r="AW50" s="310"/>
      <c r="AX50" s="310"/>
      <c r="AY50" s="310"/>
      <c r="AZ50" s="310"/>
    </row>
    <row r="52" spans="1:52" ht="20.100000000000001" customHeight="1" thickBot="1" x14ac:dyDescent="0.3">
      <c r="A52" s="332" t="str">
        <f>A12</f>
        <v>AÑO</v>
      </c>
      <c r="B52" s="333"/>
      <c r="C52" s="333"/>
      <c r="D52" s="333"/>
      <c r="E52" s="333"/>
      <c r="F52" s="333"/>
      <c r="G52" s="333"/>
      <c r="H52" s="333"/>
      <c r="I52" s="333"/>
      <c r="J52" s="333"/>
      <c r="K52" s="333"/>
      <c r="L52" s="333"/>
      <c r="M52" s="333"/>
      <c r="N52" s="333"/>
      <c r="O52" s="333"/>
      <c r="P52" s="333"/>
      <c r="Q52" s="333"/>
      <c r="R52" s="333"/>
      <c r="S52" s="333"/>
      <c r="T52" s="333"/>
      <c r="U52" s="333"/>
      <c r="V52" s="333"/>
      <c r="W52" s="333"/>
      <c r="X52" s="333"/>
      <c r="Y52" s="333"/>
      <c r="Z52" s="333"/>
      <c r="AA52" s="333"/>
      <c r="AB52" s="333"/>
      <c r="AC52" s="333"/>
      <c r="AD52" s="333"/>
      <c r="AE52" s="333"/>
      <c r="AI52" s="4"/>
      <c r="AP52" s="4"/>
    </row>
    <row r="53" spans="1:52" s="23" customFormat="1" ht="20.100000000000001" customHeight="1" x14ac:dyDescent="0.25">
      <c r="A53" s="113" t="s">
        <v>47</v>
      </c>
      <c r="B53" s="252"/>
      <c r="C53" s="315" t="s">
        <v>22</v>
      </c>
      <c r="D53" s="316"/>
      <c r="E53" s="316"/>
      <c r="F53" s="317"/>
      <c r="G53" s="318" t="s">
        <v>23</v>
      </c>
      <c r="H53" s="319"/>
      <c r="I53" s="319"/>
      <c r="J53" s="319"/>
      <c r="K53" s="320"/>
      <c r="L53" s="315" t="s">
        <v>24</v>
      </c>
      <c r="M53" s="316"/>
      <c r="N53" s="316"/>
      <c r="O53" s="316"/>
      <c r="P53" s="317"/>
      <c r="Q53" s="318" t="s">
        <v>190</v>
      </c>
      <c r="R53" s="319"/>
      <c r="S53" s="319"/>
      <c r="T53" s="319"/>
      <c r="U53" s="320"/>
      <c r="V53" s="315" t="s">
        <v>191</v>
      </c>
      <c r="W53" s="316"/>
      <c r="X53" s="316"/>
      <c r="Y53" s="316"/>
      <c r="Z53" s="317"/>
      <c r="AA53" s="329" t="s">
        <v>170</v>
      </c>
      <c r="AB53" s="330"/>
      <c r="AC53" s="330"/>
      <c r="AD53" s="330"/>
      <c r="AE53" s="331"/>
    </row>
    <row r="54" spans="1:52" s="23" customFormat="1" ht="90" x14ac:dyDescent="0.25">
      <c r="A54" s="114" t="s">
        <v>44</v>
      </c>
      <c r="B54" s="253" t="s">
        <v>228</v>
      </c>
      <c r="C54" s="102" t="s">
        <v>60</v>
      </c>
      <c r="D54" s="127" t="s">
        <v>61</v>
      </c>
      <c r="E54" s="62" t="s">
        <v>95</v>
      </c>
      <c r="F54" s="103" t="s">
        <v>64</v>
      </c>
      <c r="G54" s="108" t="s">
        <v>66</v>
      </c>
      <c r="H54" s="61" t="s">
        <v>65</v>
      </c>
      <c r="I54" s="61" t="s">
        <v>95</v>
      </c>
      <c r="J54" s="61" t="s">
        <v>96</v>
      </c>
      <c r="K54" s="109" t="s">
        <v>64</v>
      </c>
      <c r="L54" s="102" t="s">
        <v>60</v>
      </c>
      <c r="M54" s="62" t="s">
        <v>61</v>
      </c>
      <c r="N54" s="62" t="s">
        <v>95</v>
      </c>
      <c r="O54" s="62" t="s">
        <v>96</v>
      </c>
      <c r="P54" s="103" t="s">
        <v>64</v>
      </c>
      <c r="Q54" s="108" t="s">
        <v>67</v>
      </c>
      <c r="R54" s="61" t="s">
        <v>65</v>
      </c>
      <c r="S54" s="61" t="s">
        <v>95</v>
      </c>
      <c r="T54" s="61" t="s">
        <v>96</v>
      </c>
      <c r="U54" s="109" t="s">
        <v>64</v>
      </c>
      <c r="V54" s="102" t="s">
        <v>60</v>
      </c>
      <c r="W54" s="62" t="s">
        <v>61</v>
      </c>
      <c r="X54" s="62" t="s">
        <v>95</v>
      </c>
      <c r="Y54" s="62" t="s">
        <v>96</v>
      </c>
      <c r="Z54" s="103" t="s">
        <v>64</v>
      </c>
      <c r="AA54" s="92" t="s">
        <v>60</v>
      </c>
      <c r="AB54" s="166" t="s">
        <v>61</v>
      </c>
      <c r="AC54" s="166" t="s">
        <v>95</v>
      </c>
      <c r="AD54" s="166" t="s">
        <v>96</v>
      </c>
      <c r="AE54" s="93" t="s">
        <v>64</v>
      </c>
    </row>
    <row r="55" spans="1:52" s="186" customFormat="1" ht="18" customHeight="1" x14ac:dyDescent="0.25">
      <c r="A55" s="115" t="s">
        <v>45</v>
      </c>
      <c r="B55" s="258"/>
      <c r="C55" s="104">
        <f>+C27</f>
        <v>11835.5</v>
      </c>
      <c r="D55" s="128">
        <f>+D27</f>
        <v>5542036.7999999998</v>
      </c>
      <c r="E55" s="64">
        <f>E27</f>
        <v>33217.06</v>
      </c>
      <c r="F55" s="105">
        <f>+M27</f>
        <v>31.528221549499996</v>
      </c>
      <c r="G55" s="104">
        <f>+N27+AX27</f>
        <v>1016.21</v>
      </c>
      <c r="H55" s="128">
        <f>O27+AY27</f>
        <v>587410</v>
      </c>
      <c r="I55" s="64">
        <f>P27+AZ27</f>
        <v>4217</v>
      </c>
      <c r="J55" s="64">
        <f>Q27+BA27</f>
        <v>37.447527251488339</v>
      </c>
      <c r="K55" s="105">
        <f>+X27+BH27</f>
        <v>2.3288037437599995</v>
      </c>
      <c r="L55" s="104">
        <f>+Y27</f>
        <v>0</v>
      </c>
      <c r="M55" s="128">
        <f>Z27</f>
        <v>0</v>
      </c>
      <c r="N55" s="64">
        <f>AA27</f>
        <v>0</v>
      </c>
      <c r="O55" s="64">
        <f>AB28</f>
        <v>0</v>
      </c>
      <c r="P55" s="105">
        <f>+AI27</f>
        <v>0</v>
      </c>
      <c r="Q55" s="104">
        <f>+AJ27</f>
        <v>0</v>
      </c>
      <c r="R55" s="128">
        <f>AK27</f>
        <v>0</v>
      </c>
      <c r="S55" s="64">
        <f>AL27</f>
        <v>0</v>
      </c>
      <c r="T55" s="64">
        <f>AM28</f>
        <v>0</v>
      </c>
      <c r="U55" s="105">
        <f>+AP27</f>
        <v>0</v>
      </c>
      <c r="V55" s="152">
        <f>+AQ27</f>
        <v>0</v>
      </c>
      <c r="W55" s="128">
        <f>AR27</f>
        <v>0</v>
      </c>
      <c r="X55" s="64">
        <f>AS27</f>
        <v>0</v>
      </c>
      <c r="Y55" s="64">
        <f>AT28</f>
        <v>0</v>
      </c>
      <c r="Z55" s="112">
        <f>+AW27</f>
        <v>0</v>
      </c>
      <c r="AA55" s="117" t="s">
        <v>185</v>
      </c>
      <c r="AB55" s="147" t="s">
        <v>185</v>
      </c>
      <c r="AC55" s="118" t="s">
        <v>185</v>
      </c>
      <c r="AD55" s="118" t="s">
        <v>185</v>
      </c>
      <c r="AE55" s="119" t="s">
        <v>185</v>
      </c>
    </row>
    <row r="56" spans="1:52" s="186" customFormat="1" ht="18" customHeight="1" x14ac:dyDescent="0.25">
      <c r="A56" s="115" t="s">
        <v>46</v>
      </c>
      <c r="B56" s="258"/>
      <c r="C56" s="104">
        <f>C47</f>
        <v>0</v>
      </c>
      <c r="D56" s="128">
        <f>D47</f>
        <v>0</v>
      </c>
      <c r="E56" s="133" t="s">
        <v>209</v>
      </c>
      <c r="F56" s="105">
        <f>+K47</f>
        <v>0</v>
      </c>
      <c r="G56" s="104">
        <f>+L47</f>
        <v>0</v>
      </c>
      <c r="H56" s="128">
        <f>+M47</f>
        <v>0</v>
      </c>
      <c r="I56" s="64" t="s">
        <v>186</v>
      </c>
      <c r="J56" s="64" t="s">
        <v>32</v>
      </c>
      <c r="K56" s="105">
        <f>+T47</f>
        <v>0</v>
      </c>
      <c r="L56" s="104">
        <f>U47</f>
        <v>0</v>
      </c>
      <c r="M56" s="145">
        <f>V47</f>
        <v>0</v>
      </c>
      <c r="N56" s="64" t="s">
        <v>32</v>
      </c>
      <c r="O56" s="64" t="s">
        <v>32</v>
      </c>
      <c r="P56" s="105">
        <f>+AC47</f>
        <v>0</v>
      </c>
      <c r="Q56" s="104" t="s">
        <v>185</v>
      </c>
      <c r="R56" s="128" t="s">
        <v>32</v>
      </c>
      <c r="S56" s="64" t="s">
        <v>32</v>
      </c>
      <c r="T56" s="64" t="s">
        <v>32</v>
      </c>
      <c r="U56" s="134" t="s">
        <v>209</v>
      </c>
      <c r="V56" s="152" t="s">
        <v>185</v>
      </c>
      <c r="W56" s="128" t="s">
        <v>32</v>
      </c>
      <c r="X56" s="64" t="s">
        <v>32</v>
      </c>
      <c r="Y56" s="64" t="s">
        <v>32</v>
      </c>
      <c r="Z56" s="112" t="s">
        <v>185</v>
      </c>
      <c r="AA56" s="117">
        <f>+AD47</f>
        <v>0</v>
      </c>
      <c r="AB56" s="147">
        <f>+AE47</f>
        <v>0</v>
      </c>
      <c r="AC56" s="118" t="s">
        <v>185</v>
      </c>
      <c r="AD56" s="118" t="s">
        <v>185</v>
      </c>
      <c r="AE56" s="119">
        <f>+AL47</f>
        <v>0</v>
      </c>
    </row>
    <row r="57" spans="1:52" s="186" customFormat="1" ht="18" customHeight="1" x14ac:dyDescent="0.25">
      <c r="A57" s="115" t="s">
        <v>43</v>
      </c>
      <c r="B57" s="258"/>
      <c r="C57" s="106">
        <f t="shared" ref="C57:H57" si="49">SUM(C55:C56)</f>
        <v>11835.5</v>
      </c>
      <c r="D57" s="130">
        <f t="shared" si="49"/>
        <v>5542036.7999999998</v>
      </c>
      <c r="E57" s="31">
        <f t="shared" si="49"/>
        <v>33217.06</v>
      </c>
      <c r="F57" s="107">
        <f t="shared" si="49"/>
        <v>31.528221549499996</v>
      </c>
      <c r="G57" s="110">
        <f t="shared" si="49"/>
        <v>1016.21</v>
      </c>
      <c r="H57" s="129">
        <f t="shared" si="49"/>
        <v>587410</v>
      </c>
      <c r="I57" s="32">
        <f>SUM(I55:I56)</f>
        <v>4217</v>
      </c>
      <c r="J57" s="32" t="s">
        <v>32</v>
      </c>
      <c r="K57" s="111">
        <f>SUM(K55:K56)</f>
        <v>2.3288037437599995</v>
      </c>
      <c r="L57" s="106">
        <f>SUM(L55:L56)</f>
        <v>0</v>
      </c>
      <c r="M57" s="130">
        <f>SUM(M55:M56)</f>
        <v>0</v>
      </c>
      <c r="N57" s="31">
        <f>SUM(N55:N56)</f>
        <v>0</v>
      </c>
      <c r="O57" s="31" t="s">
        <v>32</v>
      </c>
      <c r="P57" s="107">
        <f>SUM(P55:P56)</f>
        <v>0</v>
      </c>
      <c r="Q57" s="110">
        <f>SUM(Q55:Q56)</f>
        <v>0</v>
      </c>
      <c r="R57" s="129">
        <f t="shared" ref="R57:S57" si="50">SUM(R55:R56)</f>
        <v>0</v>
      </c>
      <c r="S57" s="110">
        <f t="shared" si="50"/>
        <v>0</v>
      </c>
      <c r="T57" s="32" t="s">
        <v>32</v>
      </c>
      <c r="U57" s="111">
        <f>SUM(U55:U56)</f>
        <v>0</v>
      </c>
      <c r="V57" s="153" t="str">
        <f t="shared" ref="V57" si="51">IF(SUM(V55:V56)=0,"",SUM(V55:V56))</f>
        <v/>
      </c>
      <c r="W57" s="146" t="str">
        <f t="shared" ref="W57:X57" si="52">IF(SUM(W55:W56)=0,"",SUM(W55:W56))</f>
        <v/>
      </c>
      <c r="X57" s="31" t="str">
        <f t="shared" si="52"/>
        <v/>
      </c>
      <c r="Y57" s="31" t="s">
        <v>32</v>
      </c>
      <c r="Z57" s="112">
        <f>SUM(Z55:Z56)</f>
        <v>0</v>
      </c>
      <c r="AA57" s="94">
        <f t="shared" ref="AA57:AE57" si="53">SUM(AA55:AA56)</f>
        <v>0</v>
      </c>
      <c r="AB57" s="139">
        <f t="shared" si="53"/>
        <v>0</v>
      </c>
      <c r="AC57" s="17">
        <f t="shared" si="53"/>
        <v>0</v>
      </c>
      <c r="AD57" s="17">
        <f t="shared" si="53"/>
        <v>0</v>
      </c>
      <c r="AE57" s="119">
        <f t="shared" si="53"/>
        <v>0</v>
      </c>
    </row>
    <row r="58" spans="1:52" ht="18" customHeight="1" x14ac:dyDescent="0.25">
      <c r="A58" s="4" t="s">
        <v>224</v>
      </c>
    </row>
    <row r="59" spans="1:52" ht="35.25" customHeight="1" x14ac:dyDescent="0.25">
      <c r="A59" s="234" t="s">
        <v>222</v>
      </c>
      <c r="B59" s="234"/>
      <c r="C59" s="235">
        <f>+F57+K57+P57+U57+Z57+AE57</f>
        <v>33.857025293259994</v>
      </c>
    </row>
    <row r="60" spans="1:52" ht="18" customHeight="1" x14ac:dyDescent="0.25"/>
    <row r="61" spans="1:52" ht="20.100000000000001" customHeight="1" x14ac:dyDescent="0.25">
      <c r="A61" s="310" t="s">
        <v>49</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169"/>
      <c r="AC61" s="169"/>
      <c r="AD61" s="169"/>
      <c r="AE61" s="169"/>
      <c r="AF61" s="169"/>
      <c r="AG61" s="169"/>
      <c r="AH61" s="169"/>
      <c r="AI61" s="19"/>
      <c r="AJ61" s="19"/>
      <c r="AK61" s="19"/>
      <c r="AL61" s="19"/>
      <c r="AM61" s="19"/>
      <c r="AN61" s="19"/>
      <c r="AO61" s="19"/>
      <c r="AP61" s="19"/>
      <c r="AQ61" s="19"/>
      <c r="AR61" s="19"/>
    </row>
    <row r="62" spans="1:52" ht="20.100000000000001" customHeight="1" x14ac:dyDescent="0.25"/>
    <row r="63" spans="1:52" ht="20.100000000000001" customHeight="1" x14ac:dyDescent="0.25"/>
    <row r="64" spans="1:52" ht="20.100000000000001" customHeight="1" x14ac:dyDescent="0.25"/>
    <row r="65" spans="4:42" ht="20.100000000000001" customHeight="1" x14ac:dyDescent="0.25">
      <c r="L65" s="4"/>
      <c r="M65" s="4"/>
      <c r="X65" s="4"/>
      <c r="AI65" s="4"/>
      <c r="AP65" s="4"/>
    </row>
    <row r="66" spans="4:42" ht="20.100000000000001" customHeight="1" x14ac:dyDescent="0.25">
      <c r="D66" s="4"/>
      <c r="L66" s="4"/>
      <c r="M66" s="4"/>
      <c r="X66" s="4"/>
      <c r="AI66" s="4"/>
      <c r="AP66" s="4"/>
    </row>
    <row r="67" spans="4:42" ht="20.100000000000001" customHeight="1" x14ac:dyDescent="0.25">
      <c r="D67" s="4"/>
      <c r="L67" s="4"/>
      <c r="M67" s="4"/>
      <c r="X67" s="4"/>
      <c r="AI67" s="4"/>
      <c r="AP67" s="4"/>
    </row>
    <row r="68" spans="4:42" ht="20.100000000000001" customHeight="1" x14ac:dyDescent="0.25">
      <c r="D68" s="4"/>
      <c r="L68" s="4"/>
      <c r="M68" s="4"/>
      <c r="X68" s="4"/>
      <c r="AI68" s="4"/>
      <c r="AP68" s="4"/>
    </row>
    <row r="69" spans="4:42" ht="20.100000000000001" customHeight="1" x14ac:dyDescent="0.25">
      <c r="D69" s="4"/>
      <c r="L69" s="4"/>
      <c r="M69" s="4"/>
      <c r="X69" s="4"/>
      <c r="AI69" s="4"/>
      <c r="AP69" s="4"/>
    </row>
    <row r="70" spans="4:42" ht="20.100000000000001" customHeight="1" x14ac:dyDescent="0.25">
      <c r="D70" s="4"/>
      <c r="L70" s="4"/>
      <c r="M70" s="4"/>
      <c r="X70" s="4"/>
      <c r="AI70" s="4"/>
      <c r="AP70" s="4"/>
    </row>
    <row r="71" spans="4:42" ht="20.100000000000001" customHeight="1" x14ac:dyDescent="0.25">
      <c r="D71" s="4"/>
      <c r="L71" s="4"/>
      <c r="M71" s="4"/>
      <c r="X71" s="4"/>
      <c r="AI71" s="4"/>
      <c r="AP71" s="4"/>
    </row>
    <row r="72" spans="4:42" ht="20.100000000000001" customHeight="1" x14ac:dyDescent="0.25">
      <c r="D72" s="4"/>
      <c r="L72" s="4"/>
      <c r="M72" s="4"/>
      <c r="X72" s="4"/>
      <c r="AI72" s="4"/>
      <c r="AP72" s="4"/>
    </row>
    <row r="73" spans="4:42" ht="20.100000000000001" customHeight="1" x14ac:dyDescent="0.25">
      <c r="D73" s="4"/>
      <c r="L73" s="4"/>
      <c r="M73" s="4"/>
      <c r="X73" s="4"/>
      <c r="AI73" s="4"/>
      <c r="AP73" s="4"/>
    </row>
    <row r="74" spans="4:42" ht="20.100000000000001" customHeight="1" x14ac:dyDescent="0.25">
      <c r="D74" s="4"/>
      <c r="L74" s="4"/>
      <c r="M74" s="4"/>
      <c r="X74" s="4"/>
      <c r="AI74" s="4"/>
      <c r="AP74" s="4"/>
    </row>
    <row r="75" spans="4:42" ht="20.100000000000001" customHeight="1" x14ac:dyDescent="0.25">
      <c r="D75" s="4"/>
      <c r="L75" s="4"/>
      <c r="M75" s="4"/>
      <c r="X75" s="4"/>
      <c r="AI75" s="4"/>
      <c r="AP75" s="4"/>
    </row>
    <row r="76" spans="4:42" ht="20.100000000000001" customHeight="1" x14ac:dyDescent="0.25">
      <c r="D76" s="4"/>
      <c r="L76" s="4"/>
      <c r="M76" s="4"/>
      <c r="X76" s="4"/>
      <c r="AI76" s="4"/>
      <c r="AP76" s="4"/>
    </row>
    <row r="77" spans="4:42" ht="20.100000000000001" customHeight="1" x14ac:dyDescent="0.25">
      <c r="D77" s="4"/>
      <c r="L77" s="4"/>
      <c r="M77" s="4"/>
      <c r="X77" s="4"/>
      <c r="AI77" s="4"/>
      <c r="AP77" s="4"/>
    </row>
    <row r="78" spans="4:42" ht="20.100000000000001" customHeight="1" x14ac:dyDescent="0.25">
      <c r="D78" s="4"/>
      <c r="L78" s="4"/>
      <c r="M78" s="4"/>
      <c r="X78" s="4"/>
      <c r="AI78" s="4"/>
      <c r="AP78" s="4"/>
    </row>
    <row r="79" spans="4:42" ht="20.100000000000001" customHeight="1" x14ac:dyDescent="0.25">
      <c r="D79" s="4"/>
      <c r="L79" s="4"/>
      <c r="M79" s="4"/>
      <c r="X79" s="4"/>
      <c r="AI79" s="4"/>
      <c r="AP79" s="4"/>
    </row>
    <row r="80" spans="4:42" ht="20.100000000000001" customHeight="1" x14ac:dyDescent="0.25">
      <c r="D80" s="4"/>
      <c r="L80" s="4"/>
      <c r="M80" s="4"/>
      <c r="X80" s="4"/>
      <c r="AI80" s="4"/>
      <c r="AP80" s="4"/>
    </row>
    <row r="81" spans="4:42" ht="20.100000000000001" customHeight="1" x14ac:dyDescent="0.25">
      <c r="D81" s="4"/>
      <c r="L81" s="4"/>
      <c r="M81" s="4"/>
      <c r="X81" s="4"/>
      <c r="AI81" s="4"/>
      <c r="AP81" s="4"/>
    </row>
    <row r="82" spans="4:42" ht="20.100000000000001" customHeight="1" x14ac:dyDescent="0.25">
      <c r="D82" s="4"/>
      <c r="L82" s="4"/>
      <c r="M82" s="4"/>
      <c r="X82" s="4"/>
      <c r="AI82" s="4"/>
      <c r="AP82" s="4"/>
    </row>
    <row r="83" spans="4:42" ht="20.100000000000001" customHeight="1" x14ac:dyDescent="0.25">
      <c r="D83" s="4"/>
      <c r="L83" s="4"/>
      <c r="M83" s="4"/>
      <c r="X83" s="4"/>
      <c r="AI83" s="4"/>
      <c r="AP83" s="4"/>
    </row>
    <row r="84" spans="4:42" ht="20.100000000000001" customHeight="1" x14ac:dyDescent="0.25">
      <c r="D84" s="4"/>
      <c r="L84" s="4"/>
      <c r="M84" s="4"/>
      <c r="X84" s="4"/>
      <c r="AI84" s="4"/>
      <c r="AP84" s="4"/>
    </row>
    <row r="85" spans="4:42" ht="20.100000000000001" customHeight="1" x14ac:dyDescent="0.25">
      <c r="D85" s="4"/>
      <c r="L85" s="4"/>
      <c r="M85" s="4"/>
      <c r="X85" s="4"/>
      <c r="AI85" s="4"/>
      <c r="AP85" s="4"/>
    </row>
    <row r="86" spans="4:42" ht="20.100000000000001" customHeight="1" x14ac:dyDescent="0.25">
      <c r="D86" s="4"/>
      <c r="L86" s="4"/>
      <c r="M86" s="4"/>
      <c r="X86" s="4"/>
      <c r="AI86" s="4"/>
      <c r="AP86" s="4"/>
    </row>
    <row r="87" spans="4:42" ht="20.100000000000001" customHeight="1" x14ac:dyDescent="0.25">
      <c r="D87" s="4"/>
      <c r="L87" s="4"/>
      <c r="M87" s="4"/>
      <c r="X87" s="4"/>
      <c r="AI87" s="4"/>
      <c r="AP87" s="4"/>
    </row>
    <row r="88" spans="4:42" ht="20.100000000000001" customHeight="1" x14ac:dyDescent="0.25">
      <c r="D88" s="4"/>
      <c r="L88" s="4"/>
      <c r="M88" s="4"/>
      <c r="X88" s="4"/>
      <c r="AI88" s="4"/>
      <c r="AP88" s="4"/>
    </row>
    <row r="89" spans="4:42" ht="20.100000000000001" customHeight="1" x14ac:dyDescent="0.25">
      <c r="D89" s="4"/>
      <c r="L89" s="4"/>
      <c r="M89" s="4"/>
      <c r="X89" s="4"/>
      <c r="AI89" s="4"/>
      <c r="AP89" s="4"/>
    </row>
    <row r="90" spans="4:42" ht="20.100000000000001" customHeight="1" x14ac:dyDescent="0.25">
      <c r="D90" s="4"/>
      <c r="L90" s="4"/>
      <c r="M90" s="4"/>
      <c r="X90" s="4"/>
      <c r="AI90" s="4"/>
      <c r="AP90" s="4"/>
    </row>
    <row r="91" spans="4:42" ht="20.100000000000001" customHeight="1" x14ac:dyDescent="0.25">
      <c r="D91" s="4"/>
      <c r="L91" s="4"/>
      <c r="M91" s="4"/>
      <c r="X91" s="4"/>
      <c r="AI91" s="4"/>
      <c r="AP91" s="4"/>
    </row>
    <row r="92" spans="4:42" ht="20.100000000000001" customHeight="1" x14ac:dyDescent="0.25">
      <c r="D92" s="4"/>
      <c r="L92" s="4"/>
      <c r="M92" s="4"/>
      <c r="X92" s="4"/>
      <c r="AI92" s="4"/>
      <c r="AP92" s="4"/>
    </row>
    <row r="93" spans="4:42" ht="20.100000000000001" customHeight="1" x14ac:dyDescent="0.25">
      <c r="D93" s="4"/>
      <c r="L93" s="4"/>
      <c r="M93" s="4"/>
      <c r="X93" s="4"/>
      <c r="AI93" s="4"/>
      <c r="AP93" s="4"/>
    </row>
    <row r="94" spans="4:42" ht="20.100000000000001" customHeight="1" x14ac:dyDescent="0.25">
      <c r="D94" s="4"/>
      <c r="L94" s="4"/>
      <c r="M94" s="4"/>
      <c r="X94" s="4"/>
      <c r="AI94" s="4"/>
      <c r="AP94" s="4"/>
    </row>
    <row r="95" spans="4:42" ht="20.100000000000001" customHeight="1" x14ac:dyDescent="0.25">
      <c r="D95" s="4"/>
      <c r="L95" s="4"/>
      <c r="M95" s="4"/>
      <c r="X95" s="4"/>
      <c r="AI95" s="4"/>
      <c r="AP95" s="4"/>
    </row>
    <row r="96" spans="4:42" ht="20.100000000000001" customHeight="1" x14ac:dyDescent="0.25">
      <c r="D96" s="4"/>
      <c r="L96" s="4"/>
      <c r="M96" s="4"/>
      <c r="X96" s="4"/>
      <c r="AI96" s="4"/>
      <c r="AP96" s="4"/>
    </row>
    <row r="97" spans="4:42" ht="20.100000000000001" customHeight="1" x14ac:dyDescent="0.25">
      <c r="D97" s="4"/>
      <c r="L97" s="4"/>
      <c r="M97" s="4"/>
      <c r="X97" s="4"/>
      <c r="AI97" s="4"/>
      <c r="AP97" s="4"/>
    </row>
    <row r="98" spans="4:42" ht="20.100000000000001" customHeight="1" x14ac:dyDescent="0.25">
      <c r="D98" s="4"/>
      <c r="L98" s="4"/>
      <c r="M98" s="4"/>
      <c r="X98" s="4"/>
      <c r="AI98" s="4"/>
      <c r="AP98" s="4"/>
    </row>
    <row r="99" spans="4:42" ht="20.100000000000001" customHeight="1" x14ac:dyDescent="0.25">
      <c r="D99" s="4"/>
      <c r="L99" s="4"/>
      <c r="M99" s="4"/>
      <c r="X99" s="4"/>
      <c r="AI99" s="4"/>
      <c r="AP99" s="4"/>
    </row>
    <row r="100" spans="4:42" ht="20.100000000000001" customHeight="1" x14ac:dyDescent="0.25">
      <c r="D100" s="4"/>
      <c r="L100" s="4"/>
      <c r="M100" s="4"/>
      <c r="X100" s="4"/>
      <c r="AI100" s="4"/>
      <c r="AP100" s="4"/>
    </row>
    <row r="101" spans="4:42" ht="20.100000000000001" customHeight="1" x14ac:dyDescent="0.25">
      <c r="D101" s="4"/>
      <c r="L101" s="4"/>
      <c r="M101" s="4"/>
      <c r="X101" s="4"/>
      <c r="AI101" s="4"/>
      <c r="AP101" s="4"/>
    </row>
    <row r="102" spans="4:42" ht="20.100000000000001" customHeight="1" x14ac:dyDescent="0.25">
      <c r="D102" s="4"/>
      <c r="L102" s="4"/>
      <c r="M102" s="4"/>
      <c r="X102" s="4"/>
      <c r="AI102" s="4"/>
      <c r="AP102" s="4"/>
    </row>
    <row r="103" spans="4:42" ht="20.100000000000001" customHeight="1" x14ac:dyDescent="0.25">
      <c r="D103" s="4"/>
      <c r="L103" s="4"/>
      <c r="M103" s="4"/>
      <c r="X103" s="4"/>
      <c r="AI103" s="4"/>
      <c r="AP103" s="4"/>
    </row>
    <row r="104" spans="4:42" ht="20.100000000000001" customHeight="1" x14ac:dyDescent="0.25">
      <c r="D104" s="4"/>
      <c r="L104" s="4"/>
      <c r="M104" s="4"/>
      <c r="X104" s="4"/>
      <c r="AI104" s="4"/>
      <c r="AP104" s="4"/>
    </row>
    <row r="105" spans="4:42" ht="20.100000000000001" customHeight="1" x14ac:dyDescent="0.25">
      <c r="D105" s="4"/>
      <c r="L105" s="4"/>
      <c r="M105" s="4"/>
      <c r="X105" s="4"/>
      <c r="AI105" s="4"/>
      <c r="AP105" s="4"/>
    </row>
    <row r="106" spans="4:42" ht="20.100000000000001" customHeight="1" x14ac:dyDescent="0.25">
      <c r="D106" s="4"/>
      <c r="L106" s="4"/>
      <c r="M106" s="4"/>
      <c r="X106" s="4"/>
      <c r="AI106" s="4"/>
      <c r="AP106" s="4"/>
    </row>
    <row r="107" spans="4:42" ht="20.100000000000001" customHeight="1" x14ac:dyDescent="0.25">
      <c r="D107" s="4"/>
      <c r="L107" s="4"/>
      <c r="M107" s="4"/>
      <c r="X107" s="4"/>
      <c r="AI107" s="4"/>
      <c r="AP107" s="4"/>
    </row>
    <row r="108" spans="4:42" ht="20.100000000000001" customHeight="1" x14ac:dyDescent="0.25">
      <c r="D108" s="4"/>
      <c r="L108" s="4"/>
      <c r="M108" s="4"/>
      <c r="X108" s="4"/>
      <c r="AI108" s="4"/>
      <c r="AP108" s="4"/>
    </row>
    <row r="109" spans="4:42" ht="20.100000000000001" customHeight="1" x14ac:dyDescent="0.25">
      <c r="D109" s="4"/>
      <c r="L109" s="4"/>
      <c r="M109" s="4"/>
      <c r="X109" s="4"/>
      <c r="AI109" s="4"/>
      <c r="AP109" s="4"/>
    </row>
    <row r="110" spans="4:42" ht="20.100000000000001" customHeight="1" x14ac:dyDescent="0.25">
      <c r="D110" s="4"/>
      <c r="L110" s="4"/>
      <c r="M110" s="4"/>
      <c r="X110" s="4"/>
      <c r="AI110" s="4"/>
      <c r="AP110" s="4"/>
    </row>
    <row r="111" spans="4:42" ht="20.100000000000001" customHeight="1" x14ac:dyDescent="0.25">
      <c r="D111" s="4"/>
      <c r="L111" s="4"/>
      <c r="M111" s="4"/>
      <c r="X111" s="4"/>
      <c r="AI111" s="4"/>
      <c r="AP111" s="4"/>
    </row>
    <row r="112" spans="4:42" ht="20.100000000000001" customHeight="1" x14ac:dyDescent="0.25">
      <c r="D112" s="4"/>
      <c r="L112" s="4"/>
      <c r="M112" s="4"/>
      <c r="X112" s="4"/>
      <c r="AI112" s="4"/>
      <c r="AP112" s="4"/>
    </row>
    <row r="113" spans="4:42" ht="20.100000000000001" customHeight="1" x14ac:dyDescent="0.25">
      <c r="D113" s="4"/>
      <c r="L113" s="4"/>
      <c r="M113" s="4"/>
      <c r="X113" s="4"/>
      <c r="AI113" s="4"/>
      <c r="AP113" s="4"/>
    </row>
    <row r="114" spans="4:42" ht="20.100000000000001" customHeight="1" x14ac:dyDescent="0.25">
      <c r="D114" s="4"/>
      <c r="L114" s="4"/>
      <c r="M114" s="4"/>
      <c r="X114" s="4"/>
      <c r="AI114" s="4"/>
      <c r="AP114" s="4"/>
    </row>
    <row r="115" spans="4:42" ht="20.100000000000001" customHeight="1" x14ac:dyDescent="0.25">
      <c r="D115" s="4"/>
      <c r="L115" s="4"/>
      <c r="M115" s="4"/>
      <c r="X115" s="4"/>
      <c r="AI115" s="4"/>
      <c r="AP115" s="4"/>
    </row>
    <row r="116" spans="4:42" ht="20.100000000000001" customHeight="1" x14ac:dyDescent="0.25">
      <c r="D116" s="4"/>
      <c r="L116" s="4"/>
      <c r="M116" s="4"/>
      <c r="X116" s="4"/>
      <c r="AI116" s="4"/>
      <c r="AP116" s="4"/>
    </row>
    <row r="117" spans="4:42" ht="20.100000000000001" customHeight="1" x14ac:dyDescent="0.25">
      <c r="D117" s="4"/>
      <c r="L117" s="4"/>
      <c r="M117" s="4"/>
      <c r="X117" s="4"/>
      <c r="AI117" s="4"/>
      <c r="AP117" s="4"/>
    </row>
    <row r="118" spans="4:42" ht="20.100000000000001" customHeight="1" x14ac:dyDescent="0.25">
      <c r="D118" s="4"/>
      <c r="L118" s="4"/>
      <c r="M118" s="4"/>
      <c r="X118" s="4"/>
      <c r="AI118" s="4"/>
      <c r="AP118" s="4"/>
    </row>
    <row r="119" spans="4:42" ht="20.100000000000001" customHeight="1" x14ac:dyDescent="0.25">
      <c r="D119" s="4"/>
      <c r="L119" s="4"/>
      <c r="M119" s="4"/>
      <c r="X119" s="4"/>
      <c r="AI119" s="4"/>
      <c r="AP119" s="4"/>
    </row>
    <row r="120" spans="4:42" ht="20.100000000000001" customHeight="1" x14ac:dyDescent="0.25">
      <c r="D120" s="4"/>
      <c r="L120" s="4"/>
      <c r="M120" s="4"/>
      <c r="X120" s="4"/>
      <c r="AI120" s="4"/>
      <c r="AP120" s="4"/>
    </row>
    <row r="121" spans="4:42" ht="20.100000000000001" customHeight="1" x14ac:dyDescent="0.25">
      <c r="D121" s="4"/>
      <c r="L121" s="4"/>
      <c r="M121" s="4"/>
      <c r="X121" s="4"/>
      <c r="AI121" s="4"/>
      <c r="AP121" s="4"/>
    </row>
    <row r="122" spans="4:42" ht="20.100000000000001" customHeight="1" x14ac:dyDescent="0.25">
      <c r="D122" s="4"/>
      <c r="L122" s="4"/>
      <c r="M122" s="4"/>
      <c r="X122" s="4"/>
      <c r="AI122" s="4"/>
      <c r="AP122" s="4"/>
    </row>
    <row r="123" spans="4:42" ht="20.100000000000001" customHeight="1" x14ac:dyDescent="0.25">
      <c r="D123" s="4"/>
      <c r="L123" s="4"/>
      <c r="M123" s="4"/>
      <c r="X123" s="4"/>
      <c r="AI123" s="4"/>
      <c r="AP123" s="4"/>
    </row>
    <row r="124" spans="4:42" ht="20.100000000000001" customHeight="1" x14ac:dyDescent="0.25">
      <c r="D124" s="4"/>
      <c r="L124" s="4"/>
      <c r="M124" s="4"/>
      <c r="X124" s="4"/>
      <c r="AI124" s="4"/>
      <c r="AP124" s="4"/>
    </row>
    <row r="125" spans="4:42" ht="20.100000000000001" customHeight="1" x14ac:dyDescent="0.25">
      <c r="D125" s="4"/>
      <c r="L125" s="4"/>
      <c r="M125" s="4"/>
      <c r="X125" s="4"/>
      <c r="AI125" s="4"/>
      <c r="AP125" s="4"/>
    </row>
    <row r="126" spans="4:42" ht="20.100000000000001" customHeight="1" x14ac:dyDescent="0.25">
      <c r="D126" s="4"/>
      <c r="L126" s="4"/>
      <c r="M126" s="4"/>
      <c r="X126" s="4"/>
      <c r="AI126" s="4"/>
      <c r="AP126" s="4"/>
    </row>
    <row r="127" spans="4:42" ht="20.100000000000001" customHeight="1" x14ac:dyDescent="0.25">
      <c r="D127" s="4"/>
      <c r="L127" s="4"/>
      <c r="M127" s="4"/>
      <c r="X127" s="4"/>
      <c r="AI127" s="4"/>
      <c r="AP127" s="4"/>
    </row>
    <row r="128" spans="4:42" ht="20.100000000000001" customHeight="1" x14ac:dyDescent="0.25">
      <c r="D128" s="4"/>
      <c r="L128" s="4"/>
      <c r="M128" s="4"/>
      <c r="X128" s="4"/>
      <c r="AI128" s="4"/>
      <c r="AP128" s="4"/>
    </row>
    <row r="129" spans="4:42" ht="20.100000000000001" customHeight="1" x14ac:dyDescent="0.25">
      <c r="D129" s="4"/>
      <c r="L129" s="4"/>
      <c r="M129" s="4"/>
      <c r="X129" s="4"/>
      <c r="AI129" s="4"/>
      <c r="AP129" s="4"/>
    </row>
    <row r="130" spans="4:42" ht="20.100000000000001" customHeight="1" x14ac:dyDescent="0.25">
      <c r="D130" s="4"/>
      <c r="L130" s="4"/>
      <c r="M130" s="4"/>
      <c r="X130" s="4"/>
      <c r="AI130" s="4"/>
      <c r="AP130" s="4"/>
    </row>
    <row r="131" spans="4:42" ht="20.100000000000001" customHeight="1" x14ac:dyDescent="0.25">
      <c r="D131" s="4"/>
      <c r="L131" s="4"/>
      <c r="M131" s="4"/>
      <c r="X131" s="4"/>
      <c r="AI131" s="4"/>
      <c r="AP131" s="4"/>
    </row>
    <row r="132" spans="4:42" ht="20.100000000000001" customHeight="1" x14ac:dyDescent="0.25">
      <c r="D132" s="4"/>
      <c r="L132" s="4"/>
      <c r="M132" s="4"/>
      <c r="X132" s="4"/>
      <c r="AI132" s="4"/>
      <c r="AP132" s="4"/>
    </row>
    <row r="133" spans="4:42" ht="20.100000000000001" customHeight="1" x14ac:dyDescent="0.25">
      <c r="D133" s="4"/>
      <c r="L133" s="4"/>
      <c r="M133" s="4"/>
      <c r="X133" s="4"/>
      <c r="AI133" s="4"/>
      <c r="AP133" s="4"/>
    </row>
    <row r="134" spans="4:42" ht="20.100000000000001" customHeight="1" x14ac:dyDescent="0.25">
      <c r="D134" s="4"/>
      <c r="L134" s="4"/>
      <c r="M134" s="4"/>
      <c r="X134" s="4"/>
      <c r="AI134" s="4"/>
      <c r="AP134" s="4"/>
    </row>
    <row r="135" spans="4:42" ht="20.100000000000001" customHeight="1" x14ac:dyDescent="0.25">
      <c r="D135" s="4"/>
      <c r="L135" s="4"/>
      <c r="M135" s="4"/>
      <c r="X135" s="4"/>
      <c r="AI135" s="4"/>
      <c r="AP135" s="4"/>
    </row>
    <row r="136" spans="4:42" ht="20.100000000000001" customHeight="1" x14ac:dyDescent="0.25">
      <c r="D136" s="4"/>
      <c r="L136" s="4"/>
      <c r="M136" s="4"/>
      <c r="X136" s="4"/>
      <c r="AI136" s="4"/>
      <c r="AP136" s="4"/>
    </row>
    <row r="137" spans="4:42" ht="20.100000000000001" customHeight="1" x14ac:dyDescent="0.25">
      <c r="D137" s="4"/>
      <c r="L137" s="4"/>
      <c r="M137" s="4"/>
      <c r="X137" s="4"/>
      <c r="AI137" s="4"/>
      <c r="AP137" s="4"/>
    </row>
    <row r="138" spans="4:42" ht="20.100000000000001" customHeight="1" x14ac:dyDescent="0.25">
      <c r="D138" s="4"/>
      <c r="L138" s="4"/>
      <c r="M138" s="4"/>
      <c r="X138" s="4"/>
      <c r="AI138" s="4"/>
      <c r="AP138" s="4"/>
    </row>
    <row r="139" spans="4:42" ht="20.100000000000001" customHeight="1" x14ac:dyDescent="0.25">
      <c r="D139" s="4"/>
      <c r="L139" s="4"/>
      <c r="M139" s="4"/>
      <c r="X139" s="4"/>
      <c r="AI139" s="4"/>
      <c r="AP139" s="4"/>
    </row>
    <row r="140" spans="4:42" ht="20.100000000000001" customHeight="1" x14ac:dyDescent="0.25">
      <c r="D140" s="4"/>
      <c r="L140" s="4"/>
      <c r="M140" s="4"/>
      <c r="X140" s="4"/>
      <c r="AI140" s="4"/>
      <c r="AP140" s="4"/>
    </row>
    <row r="141" spans="4:42" ht="20.100000000000001" customHeight="1" x14ac:dyDescent="0.25">
      <c r="D141" s="4"/>
      <c r="L141" s="4"/>
      <c r="M141" s="4"/>
      <c r="X141" s="4"/>
      <c r="AI141" s="4"/>
      <c r="AP141" s="4"/>
    </row>
    <row r="142" spans="4:42" ht="20.100000000000001" customHeight="1" x14ac:dyDescent="0.25">
      <c r="D142" s="4"/>
      <c r="L142" s="4"/>
      <c r="M142" s="4"/>
      <c r="X142" s="4"/>
      <c r="AI142" s="4"/>
      <c r="AP142" s="4"/>
    </row>
    <row r="143" spans="4:42" ht="20.100000000000001" customHeight="1" x14ac:dyDescent="0.25">
      <c r="D143" s="4"/>
      <c r="L143" s="4"/>
      <c r="M143" s="4"/>
      <c r="X143" s="4"/>
      <c r="AI143" s="4"/>
      <c r="AP143" s="4"/>
    </row>
    <row r="144" spans="4:42" ht="20.100000000000001" customHeight="1" x14ac:dyDescent="0.25">
      <c r="D144" s="4"/>
      <c r="L144" s="4"/>
      <c r="M144" s="4"/>
      <c r="X144" s="4"/>
      <c r="AI144" s="4"/>
      <c r="AP144" s="4"/>
    </row>
    <row r="145" spans="4:42" ht="20.100000000000001" customHeight="1" x14ac:dyDescent="0.25">
      <c r="D145" s="4"/>
      <c r="L145" s="4"/>
      <c r="M145" s="4"/>
      <c r="X145" s="4"/>
      <c r="AI145" s="4"/>
      <c r="AP145" s="4"/>
    </row>
    <row r="146" spans="4:42" ht="20.100000000000001" customHeight="1" x14ac:dyDescent="0.25">
      <c r="D146" s="4"/>
      <c r="L146" s="4"/>
      <c r="M146" s="4"/>
      <c r="X146" s="4"/>
      <c r="AI146" s="4"/>
      <c r="AP146" s="4"/>
    </row>
    <row r="147" spans="4:42" ht="20.100000000000001" customHeight="1" x14ac:dyDescent="0.25">
      <c r="D147" s="4"/>
      <c r="L147" s="4"/>
      <c r="M147" s="4"/>
      <c r="X147" s="4"/>
      <c r="AI147" s="4"/>
      <c r="AP147" s="4"/>
    </row>
    <row r="148" spans="4:42" ht="20.100000000000001" customHeight="1" x14ac:dyDescent="0.25">
      <c r="D148" s="4"/>
      <c r="L148" s="4"/>
      <c r="M148" s="4"/>
      <c r="X148" s="4"/>
      <c r="AI148" s="4"/>
      <c r="AP148" s="4"/>
    </row>
    <row r="149" spans="4:42" ht="20.100000000000001" customHeight="1" x14ac:dyDescent="0.25">
      <c r="D149" s="4"/>
      <c r="L149" s="4"/>
      <c r="M149" s="4"/>
      <c r="X149" s="4"/>
      <c r="AI149" s="4"/>
      <c r="AP149" s="4"/>
    </row>
    <row r="150" spans="4:42" ht="20.100000000000001" customHeight="1" x14ac:dyDescent="0.25">
      <c r="D150" s="4"/>
      <c r="L150" s="4"/>
      <c r="M150" s="4"/>
      <c r="X150" s="4"/>
      <c r="AI150" s="4"/>
      <c r="AP150" s="4"/>
    </row>
    <row r="151" spans="4:42" ht="20.100000000000001" customHeight="1" x14ac:dyDescent="0.25">
      <c r="D151" s="4"/>
      <c r="L151" s="4"/>
      <c r="M151" s="4"/>
      <c r="X151" s="4"/>
      <c r="AI151" s="4"/>
      <c r="AP151" s="4"/>
    </row>
    <row r="152" spans="4:42" ht="20.100000000000001" customHeight="1" x14ac:dyDescent="0.25">
      <c r="D152" s="4"/>
      <c r="L152" s="4"/>
      <c r="M152" s="4"/>
      <c r="X152" s="4"/>
      <c r="AI152" s="4"/>
      <c r="AP152" s="4"/>
    </row>
    <row r="153" spans="4:42" ht="20.100000000000001" customHeight="1" x14ac:dyDescent="0.25">
      <c r="D153" s="4"/>
      <c r="L153" s="4"/>
      <c r="M153" s="4"/>
      <c r="X153" s="4"/>
      <c r="AI153" s="4"/>
      <c r="AP153" s="4"/>
    </row>
    <row r="154" spans="4:42" ht="20.100000000000001" customHeight="1" x14ac:dyDescent="0.25">
      <c r="D154" s="4"/>
      <c r="L154" s="4"/>
      <c r="M154" s="4"/>
      <c r="X154" s="4"/>
      <c r="AI154" s="4"/>
      <c r="AP154" s="4"/>
    </row>
    <row r="155" spans="4:42" ht="20.100000000000001" customHeight="1" x14ac:dyDescent="0.25">
      <c r="D155" s="4"/>
      <c r="L155" s="4"/>
      <c r="M155" s="4"/>
      <c r="X155" s="4"/>
      <c r="AI155" s="4"/>
      <c r="AP155" s="4"/>
    </row>
    <row r="156" spans="4:42" ht="20.100000000000001" customHeight="1" x14ac:dyDescent="0.25">
      <c r="D156" s="4"/>
      <c r="L156" s="4"/>
      <c r="M156" s="4"/>
      <c r="X156" s="4"/>
      <c r="AI156" s="4"/>
      <c r="AP156" s="4"/>
    </row>
    <row r="157" spans="4:42" ht="20.100000000000001" customHeight="1" x14ac:dyDescent="0.25">
      <c r="D157" s="4"/>
      <c r="L157" s="4"/>
      <c r="M157" s="4"/>
      <c r="X157" s="4"/>
      <c r="AI157" s="4"/>
      <c r="AP157" s="4"/>
    </row>
    <row r="158" spans="4:42" ht="20.100000000000001" customHeight="1" x14ac:dyDescent="0.25">
      <c r="D158" s="4"/>
      <c r="L158" s="4"/>
      <c r="M158" s="4"/>
      <c r="X158" s="4"/>
      <c r="AI158" s="4"/>
      <c r="AP158" s="4"/>
    </row>
    <row r="159" spans="4:42" ht="20.100000000000001" customHeight="1" x14ac:dyDescent="0.25">
      <c r="D159" s="4"/>
      <c r="L159" s="4"/>
      <c r="M159" s="4"/>
      <c r="X159" s="4"/>
      <c r="AI159" s="4"/>
      <c r="AP159" s="4"/>
    </row>
    <row r="160" spans="4:42" ht="20.100000000000001" customHeight="1" x14ac:dyDescent="0.25">
      <c r="D160" s="4"/>
      <c r="L160" s="4"/>
      <c r="M160" s="4"/>
      <c r="X160" s="4"/>
      <c r="AI160" s="4"/>
      <c r="AP160" s="4"/>
    </row>
    <row r="161" spans="4:42" ht="20.100000000000001" customHeight="1" x14ac:dyDescent="0.25">
      <c r="D161" s="4"/>
      <c r="L161" s="4"/>
      <c r="M161" s="4"/>
      <c r="X161" s="4"/>
      <c r="AI161" s="4"/>
      <c r="AP161" s="4"/>
    </row>
    <row r="162" spans="4:42" ht="20.100000000000001" customHeight="1" x14ac:dyDescent="0.25">
      <c r="D162" s="4"/>
      <c r="L162" s="4"/>
      <c r="M162" s="4"/>
      <c r="X162" s="4"/>
      <c r="AI162" s="4"/>
      <c r="AP162" s="4"/>
    </row>
    <row r="163" spans="4:42" ht="20.100000000000001" customHeight="1" x14ac:dyDescent="0.25">
      <c r="D163" s="4"/>
      <c r="L163" s="4"/>
      <c r="M163" s="4"/>
      <c r="X163" s="4"/>
      <c r="AI163" s="4"/>
      <c r="AP163" s="4"/>
    </row>
    <row r="164" spans="4:42" ht="20.100000000000001" customHeight="1" x14ac:dyDescent="0.25">
      <c r="D164" s="4"/>
      <c r="L164" s="4"/>
      <c r="M164" s="4"/>
      <c r="X164" s="4"/>
      <c r="AI164" s="4"/>
      <c r="AP164" s="4"/>
    </row>
    <row r="165" spans="4:42" ht="20.100000000000001" customHeight="1" x14ac:dyDescent="0.25">
      <c r="D165" s="4"/>
      <c r="L165" s="4"/>
      <c r="M165" s="4"/>
      <c r="X165" s="4"/>
      <c r="AI165" s="4"/>
      <c r="AP165" s="4"/>
    </row>
    <row r="166" spans="4:42" ht="20.100000000000001" customHeight="1" x14ac:dyDescent="0.25">
      <c r="D166" s="4"/>
      <c r="L166" s="4"/>
      <c r="M166" s="4"/>
      <c r="X166" s="4"/>
      <c r="AI166" s="4"/>
      <c r="AP166" s="4"/>
    </row>
    <row r="167" spans="4:42" ht="20.100000000000001" customHeight="1" x14ac:dyDescent="0.25">
      <c r="D167" s="4"/>
      <c r="L167" s="4"/>
      <c r="M167" s="4"/>
      <c r="X167" s="4"/>
      <c r="AI167" s="4"/>
      <c r="AP167" s="4"/>
    </row>
    <row r="168" spans="4:42" ht="20.100000000000001" customHeight="1" x14ac:dyDescent="0.25">
      <c r="D168" s="4"/>
      <c r="L168" s="4"/>
      <c r="M168" s="4"/>
      <c r="X168" s="4"/>
      <c r="AI168" s="4"/>
      <c r="AP168" s="4"/>
    </row>
    <row r="169" spans="4:42" ht="20.100000000000001" customHeight="1" x14ac:dyDescent="0.25">
      <c r="D169" s="4"/>
      <c r="L169" s="4"/>
      <c r="M169" s="4"/>
      <c r="X169" s="4"/>
      <c r="AI169" s="4"/>
      <c r="AP169" s="4"/>
    </row>
    <row r="170" spans="4:42" ht="20.100000000000001" customHeight="1" x14ac:dyDescent="0.25">
      <c r="D170" s="4"/>
      <c r="L170" s="4"/>
      <c r="M170" s="4"/>
      <c r="X170" s="4"/>
      <c r="AI170" s="4"/>
      <c r="AP170" s="4"/>
    </row>
    <row r="171" spans="4:42" ht="20.100000000000001" customHeight="1" x14ac:dyDescent="0.25">
      <c r="D171" s="4"/>
      <c r="L171" s="4"/>
      <c r="M171" s="4"/>
      <c r="X171" s="4"/>
      <c r="AI171" s="4"/>
      <c r="AP171" s="4"/>
    </row>
    <row r="172" spans="4:42" ht="20.100000000000001" customHeight="1" x14ac:dyDescent="0.25">
      <c r="D172" s="4"/>
      <c r="L172" s="4"/>
      <c r="M172" s="4"/>
      <c r="X172" s="4"/>
      <c r="AI172" s="4"/>
      <c r="AP172" s="4"/>
    </row>
    <row r="173" spans="4:42" ht="20.100000000000001" customHeight="1" x14ac:dyDescent="0.25">
      <c r="D173" s="4"/>
      <c r="L173" s="4"/>
      <c r="M173" s="4"/>
      <c r="X173" s="4"/>
      <c r="AI173" s="4"/>
      <c r="AP173" s="4"/>
    </row>
    <row r="174" spans="4:42" ht="20.100000000000001" customHeight="1" x14ac:dyDescent="0.25">
      <c r="D174" s="4"/>
      <c r="L174" s="4"/>
      <c r="M174" s="4"/>
      <c r="X174" s="4"/>
      <c r="AI174" s="4"/>
      <c r="AP174" s="4"/>
    </row>
    <row r="175" spans="4:42" ht="20.100000000000001" customHeight="1" x14ac:dyDescent="0.25">
      <c r="D175" s="4"/>
      <c r="L175" s="4"/>
      <c r="M175" s="4"/>
      <c r="X175" s="4"/>
      <c r="AI175" s="4"/>
      <c r="AP175" s="4"/>
    </row>
    <row r="176" spans="4:42" ht="20.100000000000001" customHeight="1" x14ac:dyDescent="0.25">
      <c r="D176" s="4"/>
      <c r="L176" s="4"/>
      <c r="M176" s="4"/>
      <c r="X176" s="4"/>
      <c r="AI176" s="4"/>
      <c r="AP176" s="4"/>
    </row>
    <row r="177" spans="4:42" ht="20.100000000000001" customHeight="1" x14ac:dyDescent="0.25">
      <c r="D177" s="4"/>
      <c r="L177" s="4"/>
      <c r="M177" s="4"/>
      <c r="X177" s="4"/>
      <c r="AI177" s="4"/>
      <c r="AP177" s="4"/>
    </row>
    <row r="178" spans="4:42" ht="20.100000000000001" customHeight="1" x14ac:dyDescent="0.25">
      <c r="D178" s="4"/>
      <c r="L178" s="4"/>
      <c r="M178" s="4"/>
      <c r="X178" s="4"/>
      <c r="AI178" s="4"/>
      <c r="AP178" s="4"/>
    </row>
    <row r="179" spans="4:42" ht="20.100000000000001" customHeight="1" x14ac:dyDescent="0.25">
      <c r="D179" s="4"/>
      <c r="L179" s="4"/>
      <c r="M179" s="4"/>
      <c r="X179" s="4"/>
      <c r="AI179" s="4"/>
      <c r="AP179" s="4"/>
    </row>
    <row r="180" spans="4:42" ht="20.100000000000001" customHeight="1" x14ac:dyDescent="0.25">
      <c r="D180" s="4"/>
      <c r="L180" s="4"/>
      <c r="M180" s="4"/>
      <c r="X180" s="4"/>
      <c r="AI180" s="4"/>
      <c r="AP180" s="4"/>
    </row>
    <row r="181" spans="4:42" ht="20.100000000000001" customHeight="1" x14ac:dyDescent="0.25">
      <c r="D181" s="4"/>
      <c r="L181" s="4"/>
      <c r="M181" s="4"/>
      <c r="X181" s="4"/>
      <c r="AI181" s="4"/>
      <c r="AP181" s="4"/>
    </row>
    <row r="182" spans="4:42" ht="20.100000000000001" customHeight="1" x14ac:dyDescent="0.25">
      <c r="D182" s="4"/>
      <c r="L182" s="4"/>
      <c r="M182" s="4"/>
      <c r="X182" s="4"/>
      <c r="AI182" s="4"/>
      <c r="AP182" s="4"/>
    </row>
    <row r="183" spans="4:42" ht="20.100000000000001" customHeight="1" x14ac:dyDescent="0.25">
      <c r="D183" s="4"/>
      <c r="L183" s="4"/>
      <c r="M183" s="4"/>
      <c r="X183" s="4"/>
      <c r="AI183" s="4"/>
      <c r="AP183" s="4"/>
    </row>
    <row r="184" spans="4:42" ht="20.100000000000001" customHeight="1" x14ac:dyDescent="0.25">
      <c r="D184" s="4"/>
      <c r="L184" s="4"/>
      <c r="M184" s="4"/>
      <c r="X184" s="4"/>
      <c r="AI184" s="4"/>
      <c r="AP184" s="4"/>
    </row>
    <row r="185" spans="4:42" ht="20.100000000000001" customHeight="1" x14ac:dyDescent="0.25">
      <c r="D185" s="4"/>
      <c r="L185" s="4"/>
      <c r="M185" s="4"/>
      <c r="X185" s="4"/>
      <c r="AI185" s="4"/>
      <c r="AP185" s="4"/>
    </row>
    <row r="186" spans="4:42" ht="20.100000000000001" customHeight="1" x14ac:dyDescent="0.25">
      <c r="D186" s="4"/>
      <c r="L186" s="4"/>
      <c r="M186" s="4"/>
      <c r="X186" s="4"/>
      <c r="AI186" s="4"/>
      <c r="AP186" s="4"/>
    </row>
    <row r="187" spans="4:42" ht="20.100000000000001" customHeight="1" x14ac:dyDescent="0.25">
      <c r="D187" s="4"/>
      <c r="L187" s="4"/>
      <c r="M187" s="4"/>
      <c r="X187" s="4"/>
      <c r="AI187" s="4"/>
      <c r="AP187" s="4"/>
    </row>
    <row r="188" spans="4:42" ht="20.100000000000001" customHeight="1" x14ac:dyDescent="0.25">
      <c r="D188" s="4"/>
      <c r="L188" s="4"/>
      <c r="M188" s="4"/>
      <c r="X188" s="4"/>
      <c r="AI188" s="4"/>
      <c r="AP188" s="4"/>
    </row>
    <row r="189" spans="4:42" ht="20.100000000000001" customHeight="1" x14ac:dyDescent="0.25">
      <c r="D189" s="4"/>
      <c r="L189" s="4"/>
      <c r="M189" s="4"/>
      <c r="X189" s="4"/>
      <c r="AI189" s="4"/>
      <c r="AP189" s="4"/>
    </row>
    <row r="190" spans="4:42" ht="20.100000000000001" customHeight="1" x14ac:dyDescent="0.25">
      <c r="D190" s="4"/>
      <c r="L190" s="4"/>
      <c r="M190" s="4"/>
      <c r="X190" s="4"/>
      <c r="AI190" s="4"/>
      <c r="AP190" s="4"/>
    </row>
    <row r="191" spans="4:42" ht="20.100000000000001" customHeight="1" x14ac:dyDescent="0.25">
      <c r="D191" s="4"/>
      <c r="L191" s="4"/>
      <c r="M191" s="4"/>
      <c r="X191" s="4"/>
      <c r="AI191" s="4"/>
      <c r="AP191" s="4"/>
    </row>
    <row r="192" spans="4:42" ht="20.100000000000001" customHeight="1" x14ac:dyDescent="0.25">
      <c r="D192" s="4"/>
      <c r="L192" s="4"/>
      <c r="M192" s="4"/>
      <c r="X192" s="4"/>
      <c r="AI192" s="4"/>
      <c r="AP192" s="4"/>
    </row>
    <row r="193" spans="4:42" ht="20.100000000000001" customHeight="1" x14ac:dyDescent="0.25">
      <c r="D193" s="4"/>
      <c r="L193" s="4"/>
      <c r="M193" s="4"/>
      <c r="X193" s="4"/>
      <c r="AI193" s="4"/>
      <c r="AP193" s="4"/>
    </row>
    <row r="194" spans="4:42" ht="20.100000000000001" customHeight="1" x14ac:dyDescent="0.25">
      <c r="D194" s="4"/>
      <c r="L194" s="4"/>
      <c r="M194" s="4"/>
      <c r="X194" s="4"/>
      <c r="AI194" s="4"/>
      <c r="AP194" s="4"/>
    </row>
    <row r="195" spans="4:42" ht="20.100000000000001" customHeight="1" x14ac:dyDescent="0.25">
      <c r="D195" s="4"/>
      <c r="L195" s="4"/>
      <c r="M195" s="4"/>
      <c r="X195" s="4"/>
      <c r="AI195" s="4"/>
      <c r="AP195" s="4"/>
    </row>
    <row r="196" spans="4:42" ht="20.100000000000001" customHeight="1" x14ac:dyDescent="0.25">
      <c r="D196" s="4"/>
      <c r="L196" s="4"/>
      <c r="M196" s="4"/>
      <c r="X196" s="4"/>
      <c r="AI196" s="4"/>
      <c r="AP196" s="4"/>
    </row>
    <row r="197" spans="4:42" ht="20.100000000000001" customHeight="1" x14ac:dyDescent="0.25">
      <c r="D197" s="4"/>
      <c r="L197" s="4"/>
      <c r="M197" s="4"/>
      <c r="X197" s="4"/>
      <c r="AI197" s="4"/>
      <c r="AP197" s="4"/>
    </row>
    <row r="198" spans="4:42" ht="20.100000000000001" customHeight="1" x14ac:dyDescent="0.25">
      <c r="D198" s="4"/>
      <c r="L198" s="4"/>
      <c r="M198" s="4"/>
      <c r="X198" s="4"/>
      <c r="AI198" s="4"/>
      <c r="AP198" s="4"/>
    </row>
    <row r="199" spans="4:42" ht="20.100000000000001" customHeight="1" x14ac:dyDescent="0.25">
      <c r="D199" s="4"/>
      <c r="L199" s="4"/>
      <c r="M199" s="4"/>
      <c r="X199" s="4"/>
      <c r="AI199" s="4"/>
      <c r="AP199" s="4"/>
    </row>
    <row r="200" spans="4:42" ht="20.100000000000001" customHeight="1" x14ac:dyDescent="0.25">
      <c r="D200" s="4"/>
      <c r="L200" s="4"/>
      <c r="M200" s="4"/>
      <c r="X200" s="4"/>
      <c r="AI200" s="4"/>
      <c r="AP200" s="4"/>
    </row>
    <row r="201" spans="4:42" ht="20.100000000000001" customHeight="1" x14ac:dyDescent="0.25">
      <c r="D201" s="4"/>
      <c r="L201" s="4"/>
      <c r="M201" s="4"/>
      <c r="X201" s="4"/>
      <c r="AI201" s="4"/>
      <c r="AP201" s="4"/>
    </row>
    <row r="202" spans="4:42" ht="20.100000000000001" customHeight="1" x14ac:dyDescent="0.25">
      <c r="D202" s="4"/>
      <c r="L202" s="4"/>
      <c r="M202" s="4"/>
      <c r="X202" s="4"/>
      <c r="AI202" s="4"/>
      <c r="AP202" s="4"/>
    </row>
    <row r="203" spans="4:42" ht="20.100000000000001" customHeight="1" x14ac:dyDescent="0.25">
      <c r="D203" s="4"/>
      <c r="L203" s="4"/>
      <c r="M203" s="4"/>
      <c r="X203" s="4"/>
      <c r="AI203" s="4"/>
      <c r="AP203" s="4"/>
    </row>
    <row r="204" spans="4:42" ht="20.100000000000001" customHeight="1" x14ac:dyDescent="0.25">
      <c r="D204" s="4"/>
      <c r="L204" s="4"/>
      <c r="M204" s="4"/>
      <c r="X204" s="4"/>
      <c r="AI204" s="4"/>
      <c r="AP204" s="4"/>
    </row>
    <row r="205" spans="4:42" ht="20.100000000000001" customHeight="1" x14ac:dyDescent="0.25">
      <c r="D205" s="4"/>
      <c r="L205" s="4"/>
      <c r="M205" s="4"/>
      <c r="X205" s="4"/>
      <c r="AI205" s="4"/>
      <c r="AP205" s="4"/>
    </row>
    <row r="206" spans="4:42" ht="20.100000000000001" customHeight="1" x14ac:dyDescent="0.25">
      <c r="D206" s="4"/>
      <c r="L206" s="4"/>
      <c r="M206" s="4"/>
      <c r="X206" s="4"/>
      <c r="AI206" s="4"/>
      <c r="AP206" s="4"/>
    </row>
    <row r="207" spans="4:42" ht="20.100000000000001" customHeight="1" x14ac:dyDescent="0.25">
      <c r="D207" s="4"/>
      <c r="L207" s="4"/>
      <c r="M207" s="4"/>
      <c r="X207" s="4"/>
      <c r="AI207" s="4"/>
      <c r="AP207" s="4"/>
    </row>
    <row r="208" spans="4:42" ht="20.100000000000001" customHeight="1" x14ac:dyDescent="0.25">
      <c r="D208" s="4"/>
      <c r="L208" s="4"/>
      <c r="M208" s="4"/>
      <c r="X208" s="4"/>
      <c r="AI208" s="4"/>
      <c r="AP208" s="4"/>
    </row>
    <row r="209" spans="4:42" ht="20.100000000000001" customHeight="1" x14ac:dyDescent="0.25">
      <c r="D209" s="4"/>
      <c r="L209" s="4"/>
      <c r="M209" s="4"/>
      <c r="X209" s="4"/>
      <c r="AI209" s="4"/>
      <c r="AP209" s="4"/>
    </row>
    <row r="210" spans="4:42" ht="20.100000000000001" customHeight="1" x14ac:dyDescent="0.25">
      <c r="D210" s="4"/>
      <c r="L210" s="4"/>
      <c r="M210" s="4"/>
      <c r="X210" s="4"/>
      <c r="AI210" s="4"/>
      <c r="AP210" s="4"/>
    </row>
    <row r="211" spans="4:42" ht="20.100000000000001" customHeight="1" x14ac:dyDescent="0.25">
      <c r="D211" s="4"/>
      <c r="L211" s="4"/>
      <c r="M211" s="4"/>
      <c r="X211" s="4"/>
      <c r="AI211" s="4"/>
      <c r="AP211" s="4"/>
    </row>
    <row r="212" spans="4:42" ht="20.100000000000001" customHeight="1" x14ac:dyDescent="0.25">
      <c r="D212" s="4"/>
      <c r="L212" s="4"/>
      <c r="M212" s="4"/>
      <c r="X212" s="4"/>
      <c r="AI212" s="4"/>
      <c r="AP212" s="4"/>
    </row>
    <row r="213" spans="4:42" ht="20.100000000000001" customHeight="1" x14ac:dyDescent="0.25">
      <c r="D213" s="4"/>
      <c r="L213" s="4"/>
      <c r="M213" s="4"/>
      <c r="X213" s="4"/>
      <c r="AI213" s="4"/>
      <c r="AP213" s="4"/>
    </row>
    <row r="214" spans="4:42" ht="20.100000000000001" customHeight="1" x14ac:dyDescent="0.25">
      <c r="D214" s="4"/>
      <c r="L214" s="4"/>
      <c r="M214" s="4"/>
      <c r="X214" s="4"/>
      <c r="AI214" s="4"/>
      <c r="AP214" s="4"/>
    </row>
    <row r="215" spans="4:42" ht="20.100000000000001" customHeight="1" x14ac:dyDescent="0.25">
      <c r="D215" s="4"/>
      <c r="L215" s="4"/>
      <c r="M215" s="4"/>
      <c r="X215" s="4"/>
      <c r="AI215" s="4"/>
      <c r="AP215" s="4"/>
    </row>
    <row r="216" spans="4:42" ht="20.100000000000001" customHeight="1" x14ac:dyDescent="0.25">
      <c r="D216" s="4"/>
      <c r="L216" s="4"/>
      <c r="M216" s="4"/>
      <c r="X216" s="4"/>
      <c r="AI216" s="4"/>
      <c r="AP216" s="4"/>
    </row>
    <row r="217" spans="4:42" ht="20.100000000000001" customHeight="1" x14ac:dyDescent="0.25">
      <c r="D217" s="4"/>
      <c r="L217" s="4"/>
      <c r="M217" s="4"/>
      <c r="X217" s="4"/>
      <c r="AI217" s="4"/>
      <c r="AP217" s="4"/>
    </row>
    <row r="218" spans="4:42" ht="20.100000000000001" customHeight="1" x14ac:dyDescent="0.25">
      <c r="D218" s="4"/>
      <c r="L218" s="4"/>
      <c r="M218" s="4"/>
      <c r="X218" s="4"/>
      <c r="AI218" s="4"/>
      <c r="AP218" s="4"/>
    </row>
    <row r="219" spans="4:42" ht="20.100000000000001" customHeight="1" x14ac:dyDescent="0.25">
      <c r="D219" s="4"/>
      <c r="L219" s="4"/>
      <c r="M219" s="4"/>
      <c r="X219" s="4"/>
      <c r="AI219" s="4"/>
      <c r="AP219" s="4"/>
    </row>
    <row r="220" spans="4:42" ht="20.100000000000001" customHeight="1" x14ac:dyDescent="0.25">
      <c r="D220" s="4"/>
      <c r="L220" s="4"/>
      <c r="M220" s="4"/>
      <c r="X220" s="4"/>
      <c r="AI220" s="4"/>
      <c r="AP220" s="4"/>
    </row>
    <row r="221" spans="4:42" ht="20.100000000000001" customHeight="1" x14ac:dyDescent="0.25">
      <c r="D221" s="4"/>
      <c r="L221" s="4"/>
      <c r="M221" s="4"/>
      <c r="X221" s="4"/>
      <c r="AI221" s="4"/>
      <c r="AP221" s="4"/>
    </row>
    <row r="222" spans="4:42" ht="20.100000000000001" customHeight="1" x14ac:dyDescent="0.25">
      <c r="D222" s="4"/>
      <c r="L222" s="4"/>
      <c r="M222" s="4"/>
      <c r="X222" s="4"/>
      <c r="AI222" s="4"/>
      <c r="AP222" s="4"/>
    </row>
    <row r="223" spans="4:42" ht="20.100000000000001" customHeight="1" x14ac:dyDescent="0.25">
      <c r="D223" s="4"/>
      <c r="L223" s="4"/>
      <c r="M223" s="4"/>
      <c r="X223" s="4"/>
      <c r="AI223" s="4"/>
      <c r="AP223" s="4"/>
    </row>
    <row r="224" spans="4:42" ht="20.100000000000001" customHeight="1" x14ac:dyDescent="0.25">
      <c r="D224" s="4"/>
      <c r="L224" s="4"/>
      <c r="M224" s="4"/>
      <c r="X224" s="4"/>
      <c r="AI224" s="4"/>
      <c r="AP224" s="4"/>
    </row>
    <row r="225" spans="4:42" ht="20.100000000000001" customHeight="1" x14ac:dyDescent="0.25">
      <c r="D225" s="4"/>
      <c r="L225" s="4"/>
      <c r="M225" s="4"/>
      <c r="X225" s="4"/>
      <c r="AI225" s="4"/>
      <c r="AP225" s="4"/>
    </row>
    <row r="226" spans="4:42" ht="20.100000000000001" customHeight="1" x14ac:dyDescent="0.25">
      <c r="D226" s="4"/>
      <c r="L226" s="4"/>
      <c r="M226" s="4"/>
      <c r="X226" s="4"/>
      <c r="AI226" s="4"/>
      <c r="AP226" s="4"/>
    </row>
    <row r="227" spans="4:42" ht="20.100000000000001" customHeight="1" x14ac:dyDescent="0.25">
      <c r="D227" s="4"/>
      <c r="L227" s="4"/>
      <c r="M227" s="4"/>
      <c r="X227" s="4"/>
      <c r="AI227" s="4"/>
      <c r="AP227" s="4"/>
    </row>
    <row r="228" spans="4:42" ht="20.100000000000001" customHeight="1" x14ac:dyDescent="0.25">
      <c r="D228" s="4"/>
      <c r="L228" s="4"/>
      <c r="M228" s="4"/>
      <c r="X228" s="4"/>
      <c r="AI228" s="4"/>
      <c r="AP228" s="4"/>
    </row>
    <row r="229" spans="4:42" ht="20.100000000000001" customHeight="1" x14ac:dyDescent="0.25">
      <c r="D229" s="4"/>
      <c r="L229" s="4"/>
      <c r="M229" s="4"/>
      <c r="X229" s="4"/>
      <c r="AI229" s="4"/>
      <c r="AP229" s="4"/>
    </row>
    <row r="230" spans="4:42" ht="20.100000000000001" customHeight="1" x14ac:dyDescent="0.25">
      <c r="D230" s="4"/>
      <c r="L230" s="4"/>
      <c r="M230" s="4"/>
      <c r="X230" s="4"/>
      <c r="AI230" s="4"/>
      <c r="AP230" s="4"/>
    </row>
    <row r="231" spans="4:42" ht="20.100000000000001" customHeight="1" x14ac:dyDescent="0.25">
      <c r="D231" s="4"/>
      <c r="L231" s="4"/>
      <c r="M231" s="4"/>
      <c r="X231" s="4"/>
      <c r="AI231" s="4"/>
      <c r="AP231" s="4"/>
    </row>
    <row r="232" spans="4:42" ht="20.100000000000001" customHeight="1" x14ac:dyDescent="0.25">
      <c r="D232" s="4"/>
      <c r="L232" s="4"/>
      <c r="M232" s="4"/>
      <c r="X232" s="4"/>
      <c r="AI232" s="4"/>
      <c r="AP232" s="4"/>
    </row>
    <row r="233" spans="4:42" ht="20.100000000000001" customHeight="1" x14ac:dyDescent="0.25">
      <c r="D233" s="4"/>
      <c r="L233" s="4"/>
      <c r="M233" s="4"/>
      <c r="X233" s="4"/>
      <c r="AI233" s="4"/>
      <c r="AP233" s="4"/>
    </row>
    <row r="234" spans="4:42" ht="20.100000000000001" customHeight="1" x14ac:dyDescent="0.25">
      <c r="D234" s="4"/>
      <c r="L234" s="4"/>
      <c r="M234" s="4"/>
      <c r="X234" s="4"/>
      <c r="AI234" s="4"/>
      <c r="AP234" s="4"/>
    </row>
    <row r="235" spans="4:42" ht="20.100000000000001" customHeight="1" x14ac:dyDescent="0.25">
      <c r="D235" s="4"/>
      <c r="L235" s="4"/>
      <c r="M235" s="4"/>
      <c r="X235" s="4"/>
      <c r="AI235" s="4"/>
      <c r="AP235" s="4"/>
    </row>
    <row r="236" spans="4:42" ht="20.100000000000001" customHeight="1" x14ac:dyDescent="0.25">
      <c r="D236" s="4"/>
      <c r="L236" s="4"/>
      <c r="M236" s="4"/>
      <c r="X236" s="4"/>
      <c r="AI236" s="4"/>
      <c r="AP236" s="4"/>
    </row>
    <row r="237" spans="4:42" ht="20.100000000000001" customHeight="1" x14ac:dyDescent="0.25">
      <c r="D237" s="4"/>
      <c r="L237" s="4"/>
      <c r="M237" s="4"/>
      <c r="X237" s="4"/>
      <c r="AI237" s="4"/>
      <c r="AP237" s="4"/>
    </row>
    <row r="238" spans="4:42" ht="20.100000000000001" customHeight="1" x14ac:dyDescent="0.25">
      <c r="D238" s="4"/>
      <c r="L238" s="4"/>
      <c r="M238" s="4"/>
      <c r="X238" s="4"/>
      <c r="AI238" s="4"/>
      <c r="AP238" s="4"/>
    </row>
    <row r="239" spans="4:42" ht="20.100000000000001" customHeight="1" x14ac:dyDescent="0.25">
      <c r="D239" s="4"/>
      <c r="L239" s="4"/>
      <c r="M239" s="4"/>
      <c r="X239" s="4"/>
      <c r="AI239" s="4"/>
      <c r="AP239" s="4"/>
    </row>
    <row r="240" spans="4:42" ht="20.100000000000001" customHeight="1" x14ac:dyDescent="0.25">
      <c r="D240" s="4"/>
      <c r="L240" s="4"/>
      <c r="M240" s="4"/>
      <c r="X240" s="4"/>
      <c r="AI240" s="4"/>
      <c r="AP240" s="4"/>
    </row>
    <row r="241" spans="4:42" ht="20.100000000000001" customHeight="1" x14ac:dyDescent="0.25">
      <c r="D241" s="4"/>
      <c r="L241" s="4"/>
      <c r="M241" s="4"/>
      <c r="X241" s="4"/>
      <c r="AI241" s="4"/>
      <c r="AP241" s="4"/>
    </row>
    <row r="242" spans="4:42" ht="20.100000000000001" customHeight="1" x14ac:dyDescent="0.25">
      <c r="D242" s="4"/>
      <c r="L242" s="4"/>
      <c r="M242" s="4"/>
      <c r="X242" s="4"/>
      <c r="AI242" s="4"/>
      <c r="AP242" s="4"/>
    </row>
    <row r="243" spans="4:42" ht="20.100000000000001" customHeight="1" x14ac:dyDescent="0.25">
      <c r="D243" s="4"/>
      <c r="L243" s="4"/>
      <c r="M243" s="4"/>
      <c r="X243" s="4"/>
      <c r="AI243" s="4"/>
      <c r="AP243" s="4"/>
    </row>
    <row r="244" spans="4:42" ht="20.100000000000001" customHeight="1" x14ac:dyDescent="0.25">
      <c r="D244" s="4"/>
      <c r="L244" s="4"/>
      <c r="M244" s="4"/>
      <c r="X244" s="4"/>
      <c r="AI244" s="4"/>
      <c r="AP244" s="4"/>
    </row>
    <row r="245" spans="4:42" ht="20.100000000000001" customHeight="1" x14ac:dyDescent="0.25">
      <c r="D245" s="4"/>
      <c r="L245" s="4"/>
      <c r="M245" s="4"/>
      <c r="X245" s="4"/>
      <c r="AI245" s="4"/>
      <c r="AP245" s="4"/>
    </row>
    <row r="246" spans="4:42" ht="20.100000000000001" customHeight="1" x14ac:dyDescent="0.25">
      <c r="D246" s="4"/>
      <c r="L246" s="4"/>
      <c r="M246" s="4"/>
      <c r="X246" s="4"/>
      <c r="AI246" s="4"/>
      <c r="AP246" s="4"/>
    </row>
    <row r="247" spans="4:42" ht="20.100000000000001" customHeight="1" x14ac:dyDescent="0.25">
      <c r="D247" s="4"/>
      <c r="L247" s="4"/>
      <c r="M247" s="4"/>
      <c r="X247" s="4"/>
      <c r="AI247" s="4"/>
      <c r="AP247" s="4"/>
    </row>
    <row r="248" spans="4:42" ht="20.100000000000001" customHeight="1" x14ac:dyDescent="0.25">
      <c r="D248" s="4"/>
      <c r="L248" s="4"/>
      <c r="M248" s="4"/>
      <c r="X248" s="4"/>
      <c r="AI248" s="4"/>
      <c r="AP248" s="4"/>
    </row>
    <row r="249" spans="4:42" ht="20.100000000000001" customHeight="1" x14ac:dyDescent="0.25">
      <c r="D249" s="4"/>
      <c r="L249" s="4"/>
      <c r="M249" s="4"/>
      <c r="X249" s="4"/>
      <c r="AI249" s="4"/>
      <c r="AP249" s="4"/>
    </row>
    <row r="250" spans="4:42" ht="20.100000000000001" customHeight="1" x14ac:dyDescent="0.25">
      <c r="D250" s="4"/>
      <c r="L250" s="4"/>
      <c r="M250" s="4"/>
      <c r="X250" s="4"/>
      <c r="AI250" s="4"/>
      <c r="AP250" s="4"/>
    </row>
    <row r="251" spans="4:42" ht="20.100000000000001" customHeight="1" x14ac:dyDescent="0.25">
      <c r="D251" s="4"/>
      <c r="L251" s="4"/>
      <c r="M251" s="4"/>
      <c r="X251" s="4"/>
      <c r="AI251" s="4"/>
      <c r="AP251" s="4"/>
    </row>
    <row r="252" spans="4:42" ht="20.100000000000001" customHeight="1" x14ac:dyDescent="0.25">
      <c r="D252" s="4"/>
      <c r="L252" s="4"/>
      <c r="M252" s="4"/>
      <c r="X252" s="4"/>
      <c r="AI252" s="4"/>
      <c r="AP252" s="4"/>
    </row>
    <row r="253" spans="4:42" ht="20.100000000000001" customHeight="1" x14ac:dyDescent="0.25">
      <c r="D253" s="4"/>
      <c r="L253" s="4"/>
      <c r="M253" s="4"/>
      <c r="X253" s="4"/>
      <c r="AI253" s="4"/>
      <c r="AP253" s="4"/>
    </row>
    <row r="254" spans="4:42" ht="20.100000000000001" customHeight="1" x14ac:dyDescent="0.25">
      <c r="D254" s="4"/>
      <c r="L254" s="4"/>
      <c r="M254" s="4"/>
      <c r="X254" s="4"/>
      <c r="AI254" s="4"/>
      <c r="AP254" s="4"/>
    </row>
    <row r="255" spans="4:42" ht="20.100000000000001" customHeight="1" x14ac:dyDescent="0.25">
      <c r="D255" s="4"/>
      <c r="L255" s="4"/>
      <c r="M255" s="4"/>
      <c r="X255" s="4"/>
      <c r="AI255" s="4"/>
      <c r="AP255" s="4"/>
    </row>
    <row r="256" spans="4:42" ht="20.100000000000001" customHeight="1" x14ac:dyDescent="0.25">
      <c r="D256" s="4"/>
      <c r="L256" s="4"/>
      <c r="M256" s="4"/>
      <c r="X256" s="4"/>
      <c r="AI256" s="4"/>
      <c r="AP256" s="4"/>
    </row>
    <row r="257" spans="4:42" ht="20.100000000000001" customHeight="1" x14ac:dyDescent="0.25">
      <c r="D257" s="4"/>
      <c r="L257" s="4"/>
      <c r="M257" s="4"/>
      <c r="X257" s="4"/>
      <c r="AI257" s="4"/>
      <c r="AP257" s="4"/>
    </row>
    <row r="258" spans="4:42" ht="20.100000000000001" customHeight="1" x14ac:dyDescent="0.25">
      <c r="D258" s="4"/>
      <c r="L258" s="4"/>
      <c r="M258" s="4"/>
      <c r="X258" s="4"/>
      <c r="AI258" s="4"/>
      <c r="AP258" s="4"/>
    </row>
    <row r="259" spans="4:42" ht="20.100000000000001" customHeight="1" x14ac:dyDescent="0.25">
      <c r="D259" s="4"/>
      <c r="L259" s="4"/>
      <c r="M259" s="4"/>
      <c r="X259" s="4"/>
      <c r="AI259" s="4"/>
      <c r="AP259" s="4"/>
    </row>
    <row r="260" spans="4:42" ht="20.100000000000001" customHeight="1" x14ac:dyDescent="0.25">
      <c r="D260" s="4"/>
      <c r="L260" s="4"/>
      <c r="M260" s="4"/>
      <c r="X260" s="4"/>
      <c r="AI260" s="4"/>
      <c r="AP260" s="4"/>
    </row>
    <row r="261" spans="4:42" ht="20.100000000000001" customHeight="1" x14ac:dyDescent="0.25">
      <c r="D261" s="4"/>
      <c r="L261" s="4"/>
      <c r="M261" s="4"/>
      <c r="X261" s="4"/>
      <c r="AI261" s="4"/>
      <c r="AP261" s="4"/>
    </row>
    <row r="262" spans="4:42" ht="20.100000000000001" customHeight="1" x14ac:dyDescent="0.25">
      <c r="D262" s="4"/>
      <c r="L262" s="4"/>
      <c r="M262" s="4"/>
      <c r="X262" s="4"/>
      <c r="AI262" s="4"/>
      <c r="AP262" s="4"/>
    </row>
    <row r="263" spans="4:42" ht="20.100000000000001" customHeight="1" x14ac:dyDescent="0.25">
      <c r="D263" s="4"/>
      <c r="L263" s="4"/>
      <c r="M263" s="4"/>
      <c r="X263" s="4"/>
      <c r="AI263" s="4"/>
      <c r="AP263" s="4"/>
    </row>
    <row r="264" spans="4:42" ht="20.100000000000001" customHeight="1" x14ac:dyDescent="0.25">
      <c r="D264" s="4"/>
      <c r="L264" s="4"/>
      <c r="M264" s="4"/>
      <c r="X264" s="4"/>
      <c r="AI264" s="4"/>
      <c r="AP264" s="4"/>
    </row>
    <row r="265" spans="4:42" ht="20.100000000000001" customHeight="1" x14ac:dyDescent="0.25">
      <c r="D265" s="4"/>
      <c r="L265" s="4"/>
      <c r="M265" s="4"/>
      <c r="X265" s="4"/>
      <c r="AI265" s="4"/>
      <c r="AP265" s="4"/>
    </row>
    <row r="266" spans="4:42" ht="20.100000000000001" customHeight="1" x14ac:dyDescent="0.25">
      <c r="D266" s="4"/>
      <c r="L266" s="4"/>
      <c r="M266" s="4"/>
      <c r="X266" s="4"/>
      <c r="AI266" s="4"/>
      <c r="AP266" s="4"/>
    </row>
    <row r="267" spans="4:42" ht="20.100000000000001" customHeight="1" x14ac:dyDescent="0.25">
      <c r="D267" s="4"/>
      <c r="L267" s="4"/>
      <c r="M267" s="4"/>
      <c r="X267" s="4"/>
      <c r="AI267" s="4"/>
      <c r="AP267" s="4"/>
    </row>
    <row r="268" spans="4:42" ht="20.100000000000001" customHeight="1" x14ac:dyDescent="0.25">
      <c r="D268" s="4"/>
      <c r="L268" s="4"/>
      <c r="M268" s="4"/>
      <c r="X268" s="4"/>
      <c r="AI268" s="4"/>
      <c r="AP268" s="4"/>
    </row>
    <row r="269" spans="4:42" ht="20.100000000000001" customHeight="1" x14ac:dyDescent="0.25">
      <c r="D269" s="4"/>
      <c r="L269" s="4"/>
      <c r="M269" s="4"/>
      <c r="X269" s="4"/>
      <c r="AI269" s="4"/>
      <c r="AP269" s="4"/>
    </row>
    <row r="270" spans="4:42" ht="20.100000000000001" customHeight="1" x14ac:dyDescent="0.25">
      <c r="D270" s="4"/>
      <c r="L270" s="4"/>
      <c r="M270" s="4"/>
      <c r="X270" s="4"/>
      <c r="AI270" s="4"/>
      <c r="AP270" s="4"/>
    </row>
    <row r="271" spans="4:42" ht="20.100000000000001" customHeight="1" x14ac:dyDescent="0.25">
      <c r="D271" s="4"/>
      <c r="L271" s="4"/>
      <c r="M271" s="4"/>
      <c r="X271" s="4"/>
      <c r="AI271" s="4"/>
      <c r="AP271" s="4"/>
    </row>
    <row r="272" spans="4:42" ht="20.100000000000001" customHeight="1" x14ac:dyDescent="0.25">
      <c r="D272" s="4"/>
      <c r="L272" s="4"/>
      <c r="M272" s="4"/>
      <c r="X272" s="4"/>
      <c r="AI272" s="4"/>
      <c r="AP272" s="4"/>
    </row>
    <row r="273" spans="4:42" ht="20.100000000000001" customHeight="1" x14ac:dyDescent="0.25">
      <c r="D273" s="4"/>
      <c r="L273" s="4"/>
      <c r="M273" s="4"/>
      <c r="X273" s="4"/>
      <c r="AI273" s="4"/>
      <c r="AP273" s="4"/>
    </row>
    <row r="274" spans="4:42" ht="20.100000000000001" customHeight="1" x14ac:dyDescent="0.25">
      <c r="D274" s="4"/>
      <c r="L274" s="4"/>
      <c r="M274" s="4"/>
      <c r="X274" s="4"/>
      <c r="AI274" s="4"/>
      <c r="AP274" s="4"/>
    </row>
    <row r="275" spans="4:42" ht="20.100000000000001" customHeight="1" x14ac:dyDescent="0.25">
      <c r="D275" s="4"/>
      <c r="L275" s="4"/>
      <c r="M275" s="4"/>
      <c r="X275" s="4"/>
      <c r="AI275" s="4"/>
      <c r="AP275" s="4"/>
    </row>
    <row r="276" spans="4:42" ht="20.100000000000001" customHeight="1" x14ac:dyDescent="0.25">
      <c r="D276" s="4"/>
      <c r="L276" s="4"/>
      <c r="M276" s="4"/>
      <c r="X276" s="4"/>
      <c r="AI276" s="4"/>
      <c r="AP276" s="4"/>
    </row>
    <row r="277" spans="4:42" ht="20.100000000000001" customHeight="1" x14ac:dyDescent="0.25">
      <c r="D277" s="4"/>
      <c r="L277" s="4"/>
      <c r="M277" s="4"/>
      <c r="X277" s="4"/>
      <c r="AI277" s="4"/>
      <c r="AP277" s="4"/>
    </row>
    <row r="278" spans="4:42" ht="20.100000000000001" customHeight="1" x14ac:dyDescent="0.25">
      <c r="D278" s="4"/>
      <c r="L278" s="4"/>
      <c r="M278" s="4"/>
      <c r="X278" s="4"/>
      <c r="AI278" s="4"/>
      <c r="AP278" s="4"/>
    </row>
    <row r="279" spans="4:42" ht="20.100000000000001" customHeight="1" x14ac:dyDescent="0.25">
      <c r="D279" s="4"/>
      <c r="L279" s="4"/>
      <c r="M279" s="4"/>
      <c r="X279" s="4"/>
      <c r="AI279" s="4"/>
      <c r="AP279" s="4"/>
    </row>
    <row r="280" spans="4:42" ht="20.100000000000001" customHeight="1" x14ac:dyDescent="0.25">
      <c r="D280" s="4"/>
      <c r="L280" s="4"/>
      <c r="M280" s="4"/>
      <c r="X280" s="4"/>
      <c r="AI280" s="4"/>
      <c r="AP280" s="4"/>
    </row>
    <row r="281" spans="4:42" ht="20.100000000000001" customHeight="1" x14ac:dyDescent="0.25">
      <c r="D281" s="4"/>
      <c r="L281" s="4"/>
      <c r="M281" s="4"/>
      <c r="X281" s="4"/>
      <c r="AI281" s="4"/>
      <c r="AP281" s="4"/>
    </row>
    <row r="282" spans="4:42" ht="20.100000000000001" customHeight="1" x14ac:dyDescent="0.25">
      <c r="D282" s="4"/>
      <c r="L282" s="4"/>
      <c r="M282" s="4"/>
      <c r="X282" s="4"/>
      <c r="AI282" s="4"/>
      <c r="AP282" s="4"/>
    </row>
    <row r="283" spans="4:42" ht="20.100000000000001" customHeight="1" x14ac:dyDescent="0.25">
      <c r="D283" s="4"/>
      <c r="L283" s="4"/>
      <c r="M283" s="4"/>
      <c r="X283" s="4"/>
      <c r="AI283" s="4"/>
      <c r="AP283" s="4"/>
    </row>
    <row r="284" spans="4:42" ht="20.100000000000001" customHeight="1" x14ac:dyDescent="0.25">
      <c r="D284" s="4"/>
      <c r="L284" s="4"/>
      <c r="M284" s="4"/>
      <c r="X284" s="4"/>
      <c r="AI284" s="4"/>
      <c r="AP284" s="4"/>
    </row>
    <row r="285" spans="4:42" ht="20.100000000000001" customHeight="1" x14ac:dyDescent="0.25">
      <c r="D285" s="4"/>
      <c r="L285" s="4"/>
      <c r="M285" s="4"/>
      <c r="X285" s="4"/>
      <c r="AI285" s="4"/>
      <c r="AP285" s="4"/>
    </row>
    <row r="286" spans="4:42" ht="20.100000000000001" customHeight="1" x14ac:dyDescent="0.25">
      <c r="D286" s="4"/>
      <c r="L286" s="4"/>
      <c r="M286" s="4"/>
      <c r="X286" s="4"/>
      <c r="AI286" s="4"/>
      <c r="AP286" s="4"/>
    </row>
    <row r="287" spans="4:42" ht="20.100000000000001" customHeight="1" x14ac:dyDescent="0.25">
      <c r="D287" s="4"/>
      <c r="L287" s="4"/>
      <c r="M287" s="4"/>
      <c r="X287" s="4"/>
      <c r="AI287" s="4"/>
      <c r="AP287" s="4"/>
    </row>
    <row r="288" spans="4:42" ht="20.100000000000001" customHeight="1" x14ac:dyDescent="0.25">
      <c r="D288" s="4"/>
      <c r="L288" s="4"/>
      <c r="M288" s="4"/>
      <c r="X288" s="4"/>
      <c r="AI288" s="4"/>
      <c r="AP288" s="4"/>
    </row>
    <row r="289" spans="4:42" ht="20.100000000000001" customHeight="1" x14ac:dyDescent="0.25">
      <c r="D289" s="4"/>
      <c r="L289" s="4"/>
      <c r="M289" s="4"/>
      <c r="X289" s="4"/>
      <c r="AI289" s="4"/>
      <c r="AP289" s="4"/>
    </row>
    <row r="290" spans="4:42" ht="20.100000000000001" customHeight="1" x14ac:dyDescent="0.25">
      <c r="D290" s="4"/>
      <c r="L290" s="4"/>
      <c r="M290" s="4"/>
      <c r="X290" s="4"/>
      <c r="AI290" s="4"/>
      <c r="AP290" s="4"/>
    </row>
    <row r="291" spans="4:42" ht="20.100000000000001" customHeight="1" x14ac:dyDescent="0.25">
      <c r="D291" s="4"/>
      <c r="L291" s="4"/>
      <c r="M291" s="4"/>
      <c r="X291" s="4"/>
      <c r="AI291" s="4"/>
      <c r="AP291" s="4"/>
    </row>
    <row r="292" spans="4:42" ht="20.100000000000001" customHeight="1" x14ac:dyDescent="0.25">
      <c r="D292" s="4"/>
      <c r="L292" s="4"/>
      <c r="M292" s="4"/>
      <c r="X292" s="4"/>
      <c r="AI292" s="4"/>
      <c r="AP292" s="4"/>
    </row>
    <row r="293" spans="4:42" ht="20.100000000000001" customHeight="1" x14ac:dyDescent="0.25">
      <c r="D293" s="4"/>
      <c r="L293" s="4"/>
      <c r="M293" s="4"/>
      <c r="X293" s="4"/>
      <c r="AI293" s="4"/>
      <c r="AP293" s="4"/>
    </row>
    <row r="294" spans="4:42" ht="20.100000000000001" customHeight="1" x14ac:dyDescent="0.25">
      <c r="D294" s="4"/>
      <c r="L294" s="4"/>
      <c r="M294" s="4"/>
      <c r="X294" s="4"/>
      <c r="AI294" s="4"/>
      <c r="AP294" s="4"/>
    </row>
    <row r="295" spans="4:42" ht="20.100000000000001" customHeight="1" x14ac:dyDescent="0.25">
      <c r="D295" s="4"/>
      <c r="L295" s="4"/>
      <c r="M295" s="4"/>
      <c r="X295" s="4"/>
      <c r="AI295" s="4"/>
      <c r="AP295" s="4"/>
    </row>
    <row r="296" spans="4:42" ht="20.100000000000001" customHeight="1" x14ac:dyDescent="0.25">
      <c r="D296" s="4"/>
      <c r="L296" s="4"/>
      <c r="M296" s="4"/>
      <c r="X296" s="4"/>
      <c r="AI296" s="4"/>
      <c r="AP296" s="4"/>
    </row>
    <row r="297" spans="4:42" ht="20.100000000000001" customHeight="1" x14ac:dyDescent="0.25">
      <c r="D297" s="4"/>
      <c r="L297" s="4"/>
      <c r="M297" s="4"/>
      <c r="X297" s="4"/>
      <c r="AI297" s="4"/>
      <c r="AP297" s="4"/>
    </row>
    <row r="298" spans="4:42" ht="20.100000000000001" customHeight="1" x14ac:dyDescent="0.25">
      <c r="D298" s="4"/>
      <c r="L298" s="4"/>
      <c r="M298" s="4"/>
      <c r="X298" s="4"/>
      <c r="AI298" s="4"/>
      <c r="AP298" s="4"/>
    </row>
    <row r="299" spans="4:42" ht="20.100000000000001" customHeight="1" x14ac:dyDescent="0.25">
      <c r="D299" s="4"/>
      <c r="L299" s="4"/>
      <c r="M299" s="4"/>
      <c r="X299" s="4"/>
      <c r="AI299" s="4"/>
      <c r="AP299" s="4"/>
    </row>
    <row r="300" spans="4:42" ht="20.100000000000001" customHeight="1" x14ac:dyDescent="0.25">
      <c r="D300" s="4"/>
      <c r="L300" s="4"/>
      <c r="M300" s="4"/>
      <c r="X300" s="4"/>
      <c r="AI300" s="4"/>
      <c r="AP300" s="4"/>
    </row>
    <row r="301" spans="4:42" ht="20.100000000000001" customHeight="1" x14ac:dyDescent="0.25">
      <c r="D301" s="4"/>
      <c r="L301" s="4"/>
      <c r="M301" s="4"/>
      <c r="X301" s="4"/>
      <c r="AI301" s="4"/>
      <c r="AP301" s="4"/>
    </row>
    <row r="302" spans="4:42" ht="20.100000000000001" customHeight="1" x14ac:dyDescent="0.25">
      <c r="D302" s="4"/>
      <c r="L302" s="4"/>
      <c r="M302" s="4"/>
      <c r="X302" s="4"/>
      <c r="AI302" s="4"/>
      <c r="AP302" s="4"/>
    </row>
    <row r="303" spans="4:42" ht="20.100000000000001" customHeight="1" x14ac:dyDescent="0.25">
      <c r="D303" s="4"/>
      <c r="L303" s="4"/>
      <c r="M303" s="4"/>
      <c r="X303" s="4"/>
      <c r="AI303" s="4"/>
      <c r="AP303" s="4"/>
    </row>
    <row r="304" spans="4:42" ht="20.100000000000001" customHeight="1" x14ac:dyDescent="0.25">
      <c r="D304" s="4"/>
      <c r="L304" s="4"/>
      <c r="M304" s="4"/>
      <c r="X304" s="4"/>
      <c r="AI304" s="4"/>
      <c r="AP304" s="4"/>
    </row>
    <row r="305" spans="4:42" ht="20.100000000000001" customHeight="1" x14ac:dyDescent="0.25">
      <c r="D305" s="4"/>
      <c r="L305" s="4"/>
      <c r="M305" s="4"/>
      <c r="X305" s="4"/>
      <c r="AI305" s="4"/>
      <c r="AP305" s="4"/>
    </row>
    <row r="306" spans="4:42" ht="20.100000000000001" customHeight="1" x14ac:dyDescent="0.25">
      <c r="D306" s="4"/>
      <c r="L306" s="4"/>
      <c r="M306" s="4"/>
      <c r="X306" s="4"/>
      <c r="AI306" s="4"/>
      <c r="AP306" s="4"/>
    </row>
    <row r="307" spans="4:42" ht="20.100000000000001" customHeight="1" x14ac:dyDescent="0.25">
      <c r="D307" s="4"/>
      <c r="L307" s="4"/>
      <c r="M307" s="4"/>
      <c r="X307" s="4"/>
      <c r="AI307" s="4"/>
      <c r="AP307" s="4"/>
    </row>
    <row r="308" spans="4:42" ht="20.100000000000001" customHeight="1" x14ac:dyDescent="0.25">
      <c r="D308" s="4"/>
      <c r="L308" s="4"/>
      <c r="M308" s="4"/>
      <c r="X308" s="4"/>
      <c r="AI308" s="4"/>
      <c r="AP308" s="4"/>
    </row>
    <row r="309" spans="4:42" ht="20.100000000000001" customHeight="1" x14ac:dyDescent="0.25">
      <c r="D309" s="4"/>
      <c r="L309" s="4"/>
      <c r="M309" s="4"/>
      <c r="X309" s="4"/>
      <c r="AI309" s="4"/>
      <c r="AP309" s="4"/>
    </row>
    <row r="310" spans="4:42" ht="20.100000000000001" customHeight="1" x14ac:dyDescent="0.25">
      <c r="D310" s="4"/>
      <c r="L310" s="4"/>
      <c r="M310" s="4"/>
      <c r="X310" s="4"/>
      <c r="AI310" s="4"/>
      <c r="AP310" s="4"/>
    </row>
    <row r="311" spans="4:42" ht="20.100000000000001" customHeight="1" x14ac:dyDescent="0.25">
      <c r="D311" s="4"/>
      <c r="L311" s="4"/>
      <c r="M311" s="4"/>
      <c r="X311" s="4"/>
      <c r="AI311" s="4"/>
      <c r="AP311" s="4"/>
    </row>
    <row r="312" spans="4:42" ht="20.100000000000001" customHeight="1" x14ac:dyDescent="0.25">
      <c r="D312" s="4"/>
      <c r="L312" s="4"/>
      <c r="M312" s="4"/>
      <c r="X312" s="4"/>
      <c r="AI312" s="4"/>
      <c r="AP312" s="4"/>
    </row>
    <row r="313" spans="4:42" ht="20.100000000000001" customHeight="1" x14ac:dyDescent="0.25">
      <c r="D313" s="4"/>
      <c r="L313" s="4"/>
      <c r="M313" s="4"/>
      <c r="X313" s="4"/>
      <c r="AI313" s="4"/>
      <c r="AP313" s="4"/>
    </row>
    <row r="314" spans="4:42" ht="20.100000000000001" customHeight="1" x14ac:dyDescent="0.25">
      <c r="D314" s="4"/>
      <c r="L314" s="4"/>
      <c r="M314" s="4"/>
      <c r="X314" s="4"/>
      <c r="AI314" s="4"/>
      <c r="AP314" s="4"/>
    </row>
    <row r="315" spans="4:42" ht="20.100000000000001" customHeight="1" x14ac:dyDescent="0.25">
      <c r="D315" s="4"/>
      <c r="L315" s="4"/>
      <c r="M315" s="4"/>
      <c r="X315" s="4"/>
      <c r="AI315" s="4"/>
      <c r="AP315" s="4"/>
    </row>
    <row r="316" spans="4:42" ht="20.100000000000001" customHeight="1" x14ac:dyDescent="0.25">
      <c r="D316" s="4"/>
      <c r="L316" s="4"/>
      <c r="M316" s="4"/>
      <c r="X316" s="4"/>
      <c r="AI316" s="4"/>
      <c r="AP316" s="4"/>
    </row>
    <row r="317" spans="4:42" ht="20.100000000000001" customHeight="1" x14ac:dyDescent="0.25">
      <c r="D317" s="4"/>
      <c r="L317" s="4"/>
      <c r="M317" s="4"/>
      <c r="X317" s="4"/>
      <c r="AI317" s="4"/>
      <c r="AP317" s="4"/>
    </row>
    <row r="318" spans="4:42" ht="20.100000000000001" customHeight="1" x14ac:dyDescent="0.25">
      <c r="D318" s="4"/>
      <c r="L318" s="4"/>
      <c r="M318" s="4"/>
      <c r="X318" s="4"/>
      <c r="AI318" s="4"/>
      <c r="AP318" s="4"/>
    </row>
    <row r="319" spans="4:42" ht="20.100000000000001" customHeight="1" x14ac:dyDescent="0.25">
      <c r="D319" s="4"/>
      <c r="L319" s="4"/>
      <c r="M319" s="4"/>
      <c r="X319" s="4"/>
      <c r="AI319" s="4"/>
      <c r="AP319" s="4"/>
    </row>
    <row r="320" spans="4:42" ht="20.100000000000001" customHeight="1" x14ac:dyDescent="0.25">
      <c r="D320" s="4"/>
      <c r="L320" s="4"/>
      <c r="M320" s="4"/>
      <c r="X320" s="4"/>
      <c r="AI320" s="4"/>
      <c r="AP320" s="4"/>
    </row>
    <row r="321" spans="4:42" ht="20.100000000000001" customHeight="1" x14ac:dyDescent="0.25">
      <c r="D321" s="4"/>
      <c r="L321" s="4"/>
      <c r="M321" s="4"/>
      <c r="X321" s="4"/>
      <c r="AI321" s="4"/>
      <c r="AP321" s="4"/>
    </row>
    <row r="322" spans="4:42" ht="20.100000000000001" customHeight="1" x14ac:dyDescent="0.25">
      <c r="D322" s="4"/>
      <c r="L322" s="4"/>
      <c r="M322" s="4"/>
      <c r="X322" s="4"/>
      <c r="AI322" s="4"/>
      <c r="AP322" s="4"/>
    </row>
    <row r="323" spans="4:42" ht="20.100000000000001" customHeight="1" x14ac:dyDescent="0.25">
      <c r="D323" s="4"/>
      <c r="L323" s="4"/>
      <c r="M323" s="4"/>
      <c r="X323" s="4"/>
      <c r="AI323" s="4"/>
      <c r="AP323" s="4"/>
    </row>
    <row r="324" spans="4:42" ht="20.100000000000001" customHeight="1" x14ac:dyDescent="0.25">
      <c r="D324" s="4"/>
      <c r="L324" s="4"/>
      <c r="M324" s="4"/>
      <c r="X324" s="4"/>
      <c r="AI324" s="4"/>
      <c r="AP324" s="4"/>
    </row>
    <row r="325" spans="4:42" ht="20.100000000000001" customHeight="1" x14ac:dyDescent="0.25">
      <c r="D325" s="4"/>
      <c r="L325" s="4"/>
      <c r="M325" s="4"/>
      <c r="X325" s="4"/>
      <c r="AI325" s="4"/>
      <c r="AP325" s="4"/>
    </row>
    <row r="326" spans="4:42" ht="20.100000000000001" customHeight="1" x14ac:dyDescent="0.25">
      <c r="D326" s="4"/>
      <c r="L326" s="4"/>
      <c r="M326" s="4"/>
      <c r="X326" s="4"/>
      <c r="AI326" s="4"/>
      <c r="AP326" s="4"/>
    </row>
    <row r="327" spans="4:42" ht="20.100000000000001" customHeight="1" x14ac:dyDescent="0.25">
      <c r="D327" s="4"/>
      <c r="L327" s="4"/>
      <c r="M327" s="4"/>
      <c r="X327" s="4"/>
      <c r="AI327" s="4"/>
      <c r="AP327" s="4"/>
    </row>
    <row r="328" spans="4:42" ht="20.100000000000001" customHeight="1" x14ac:dyDescent="0.25">
      <c r="D328" s="4"/>
      <c r="L328" s="4"/>
      <c r="M328" s="4"/>
      <c r="X328" s="4"/>
      <c r="AI328" s="4"/>
      <c r="AP328" s="4"/>
    </row>
    <row r="329" spans="4:42" ht="20.100000000000001" customHeight="1" x14ac:dyDescent="0.25">
      <c r="D329" s="4"/>
      <c r="L329" s="4"/>
      <c r="M329" s="4"/>
      <c r="X329" s="4"/>
      <c r="AI329" s="4"/>
      <c r="AP329" s="4"/>
    </row>
    <row r="330" spans="4:42" ht="20.100000000000001" customHeight="1" x14ac:dyDescent="0.25">
      <c r="D330" s="4"/>
      <c r="L330" s="4"/>
      <c r="M330" s="4"/>
      <c r="X330" s="4"/>
      <c r="AI330" s="4"/>
      <c r="AP330" s="4"/>
    </row>
    <row r="331" spans="4:42" ht="20.100000000000001" customHeight="1" x14ac:dyDescent="0.25">
      <c r="D331" s="4"/>
      <c r="L331" s="4"/>
      <c r="M331" s="4"/>
      <c r="X331" s="4"/>
      <c r="AI331" s="4"/>
      <c r="AP331" s="4"/>
    </row>
    <row r="332" spans="4:42" ht="20.100000000000001" customHeight="1" x14ac:dyDescent="0.25">
      <c r="D332" s="4"/>
      <c r="L332" s="4"/>
      <c r="M332" s="4"/>
      <c r="X332" s="4"/>
      <c r="AI332" s="4"/>
      <c r="AP332" s="4"/>
    </row>
    <row r="333" spans="4:42" ht="20.100000000000001" customHeight="1" x14ac:dyDescent="0.25">
      <c r="D333" s="4"/>
      <c r="L333" s="4"/>
      <c r="M333" s="4"/>
      <c r="X333" s="4"/>
      <c r="AI333" s="4"/>
      <c r="AP333" s="4"/>
    </row>
    <row r="334" spans="4:42" ht="20.100000000000001" customHeight="1" x14ac:dyDescent="0.25">
      <c r="D334" s="4"/>
      <c r="L334" s="4"/>
      <c r="M334" s="4"/>
      <c r="X334" s="4"/>
      <c r="AI334" s="4"/>
      <c r="AP334" s="4"/>
    </row>
    <row r="335" spans="4:42" ht="20.100000000000001" customHeight="1" x14ac:dyDescent="0.25">
      <c r="D335" s="4"/>
      <c r="L335" s="4"/>
      <c r="M335" s="4"/>
      <c r="X335" s="4"/>
      <c r="AI335" s="4"/>
      <c r="AP335" s="4"/>
    </row>
    <row r="336" spans="4:42" ht="20.100000000000001" customHeight="1" x14ac:dyDescent="0.25">
      <c r="D336" s="4"/>
      <c r="L336" s="4"/>
      <c r="M336" s="4"/>
      <c r="X336" s="4"/>
      <c r="AI336" s="4"/>
      <c r="AP336" s="4"/>
    </row>
    <row r="337" spans="4:42" ht="20.100000000000001" customHeight="1" x14ac:dyDescent="0.25">
      <c r="D337" s="4"/>
      <c r="L337" s="4"/>
      <c r="M337" s="4"/>
      <c r="X337" s="4"/>
      <c r="AI337" s="4"/>
      <c r="AP337" s="4"/>
    </row>
    <row r="338" spans="4:42" ht="20.100000000000001" customHeight="1" x14ac:dyDescent="0.25">
      <c r="D338" s="4"/>
      <c r="L338" s="4"/>
      <c r="M338" s="4"/>
      <c r="X338" s="4"/>
      <c r="AI338" s="4"/>
      <c r="AP338" s="4"/>
    </row>
    <row r="339" spans="4:42" ht="20.100000000000001" customHeight="1" x14ac:dyDescent="0.25">
      <c r="D339" s="4"/>
      <c r="L339" s="4"/>
      <c r="M339" s="4"/>
      <c r="X339" s="4"/>
      <c r="AI339" s="4"/>
      <c r="AP339" s="4"/>
    </row>
    <row r="340" spans="4:42" ht="20.100000000000001" customHeight="1" x14ac:dyDescent="0.25">
      <c r="D340" s="4"/>
      <c r="L340" s="4"/>
      <c r="M340" s="4"/>
      <c r="X340" s="4"/>
      <c r="AI340" s="4"/>
      <c r="AP340" s="4"/>
    </row>
    <row r="341" spans="4:42" ht="20.100000000000001" customHeight="1" x14ac:dyDescent="0.25">
      <c r="D341" s="4"/>
      <c r="L341" s="4"/>
      <c r="M341" s="4"/>
      <c r="X341" s="4"/>
      <c r="AI341" s="4"/>
      <c r="AP341" s="4"/>
    </row>
    <row r="342" spans="4:42" ht="20.100000000000001" customHeight="1" x14ac:dyDescent="0.25">
      <c r="D342" s="4"/>
      <c r="L342" s="4"/>
      <c r="M342" s="4"/>
      <c r="X342" s="4"/>
      <c r="AI342" s="4"/>
      <c r="AP342" s="4"/>
    </row>
    <row r="343" spans="4:42" ht="20.100000000000001" customHeight="1" x14ac:dyDescent="0.25">
      <c r="D343" s="4"/>
      <c r="L343" s="4"/>
      <c r="M343" s="4"/>
      <c r="X343" s="4"/>
      <c r="AI343" s="4"/>
      <c r="AP343" s="4"/>
    </row>
    <row r="344" spans="4:42" ht="20.100000000000001" customHeight="1" x14ac:dyDescent="0.25">
      <c r="D344" s="4"/>
      <c r="L344" s="4"/>
      <c r="M344" s="4"/>
      <c r="X344" s="4"/>
      <c r="AI344" s="4"/>
      <c r="AP344" s="4"/>
    </row>
    <row r="345" spans="4:42" ht="20.100000000000001" customHeight="1" x14ac:dyDescent="0.25">
      <c r="D345" s="4"/>
      <c r="L345" s="4"/>
      <c r="M345" s="4"/>
      <c r="X345" s="4"/>
      <c r="AI345" s="4"/>
      <c r="AP345" s="4"/>
    </row>
    <row r="346" spans="4:42" ht="20.100000000000001" customHeight="1" x14ac:dyDescent="0.25">
      <c r="D346" s="4"/>
      <c r="L346" s="4"/>
      <c r="M346" s="4"/>
      <c r="X346" s="4"/>
      <c r="AI346" s="4"/>
      <c r="AP346" s="4"/>
    </row>
    <row r="347" spans="4:42" ht="20.100000000000001" customHeight="1" x14ac:dyDescent="0.25">
      <c r="D347" s="4"/>
      <c r="L347" s="4"/>
      <c r="M347" s="4"/>
      <c r="X347" s="4"/>
      <c r="AI347" s="4"/>
      <c r="AP347" s="4"/>
    </row>
    <row r="348" spans="4:42" ht="20.100000000000001" customHeight="1" x14ac:dyDescent="0.25">
      <c r="D348" s="4"/>
      <c r="L348" s="4"/>
      <c r="M348" s="4"/>
      <c r="X348" s="4"/>
      <c r="AI348" s="4"/>
      <c r="AP348" s="4"/>
    </row>
    <row r="349" spans="4:42" ht="20.100000000000001" customHeight="1" x14ac:dyDescent="0.25">
      <c r="D349" s="4"/>
      <c r="L349" s="4"/>
      <c r="M349" s="4"/>
      <c r="X349" s="4"/>
      <c r="AI349" s="4"/>
      <c r="AP349" s="4"/>
    </row>
    <row r="350" spans="4:42" ht="20.100000000000001" customHeight="1" x14ac:dyDescent="0.25">
      <c r="D350" s="4"/>
      <c r="L350" s="4"/>
      <c r="M350" s="4"/>
      <c r="X350" s="4"/>
      <c r="AI350" s="4"/>
      <c r="AP350" s="4"/>
    </row>
    <row r="351" spans="4:42" ht="20.100000000000001" customHeight="1" x14ac:dyDescent="0.25">
      <c r="D351" s="4"/>
      <c r="L351" s="4"/>
      <c r="M351" s="4"/>
      <c r="X351" s="4"/>
      <c r="AI351" s="4"/>
      <c r="AP351" s="4"/>
    </row>
    <row r="352" spans="4:42" ht="20.100000000000001" customHeight="1" x14ac:dyDescent="0.25">
      <c r="D352" s="4"/>
      <c r="L352" s="4"/>
      <c r="M352" s="4"/>
      <c r="X352" s="4"/>
      <c r="AI352" s="4"/>
      <c r="AP352" s="4"/>
    </row>
    <row r="353" spans="4:42" ht="20.100000000000001" customHeight="1" x14ac:dyDescent="0.25">
      <c r="D353" s="4"/>
      <c r="L353" s="4"/>
      <c r="M353" s="4"/>
      <c r="X353" s="4"/>
      <c r="AI353" s="4"/>
      <c r="AP353" s="4"/>
    </row>
    <row r="354" spans="4:42" ht="20.100000000000001" customHeight="1" x14ac:dyDescent="0.25">
      <c r="D354" s="4"/>
      <c r="L354" s="4"/>
      <c r="M354" s="4"/>
      <c r="X354" s="4"/>
      <c r="AI354" s="4"/>
      <c r="AP354" s="4"/>
    </row>
    <row r="355" spans="4:42" ht="20.100000000000001" customHeight="1" x14ac:dyDescent="0.25">
      <c r="D355" s="4"/>
      <c r="L355" s="4"/>
      <c r="M355" s="4"/>
      <c r="X355" s="4"/>
      <c r="AI355" s="4"/>
      <c r="AP355" s="4"/>
    </row>
    <row r="356" spans="4:42" ht="20.100000000000001" customHeight="1" x14ac:dyDescent="0.25">
      <c r="D356" s="4"/>
      <c r="L356" s="4"/>
      <c r="M356" s="4"/>
      <c r="X356" s="4"/>
      <c r="AI356" s="4"/>
      <c r="AP356" s="4"/>
    </row>
    <row r="357" spans="4:42" ht="20.100000000000001" customHeight="1" x14ac:dyDescent="0.25">
      <c r="D357" s="4"/>
      <c r="L357" s="4"/>
      <c r="M357" s="4"/>
      <c r="X357" s="4"/>
      <c r="AI357" s="4"/>
      <c r="AP357" s="4"/>
    </row>
    <row r="358" spans="4:42" ht="20.100000000000001" customHeight="1" x14ac:dyDescent="0.25">
      <c r="D358" s="4"/>
      <c r="L358" s="4"/>
      <c r="M358" s="4"/>
      <c r="X358" s="4"/>
      <c r="AI358" s="4"/>
      <c r="AP358" s="4"/>
    </row>
    <row r="359" spans="4:42" ht="20.100000000000001" customHeight="1" x14ac:dyDescent="0.25">
      <c r="D359" s="4"/>
      <c r="L359" s="4"/>
      <c r="M359" s="4"/>
      <c r="X359" s="4"/>
      <c r="AI359" s="4"/>
      <c r="AP359" s="4"/>
    </row>
    <row r="360" spans="4:42" ht="20.100000000000001" customHeight="1" x14ac:dyDescent="0.25">
      <c r="D360" s="4"/>
      <c r="L360" s="4"/>
      <c r="M360" s="4"/>
      <c r="X360" s="4"/>
      <c r="AI360" s="4"/>
      <c r="AP360" s="4"/>
    </row>
    <row r="361" spans="4:42" ht="20.100000000000001" customHeight="1" x14ac:dyDescent="0.25">
      <c r="D361" s="4"/>
      <c r="L361" s="4"/>
      <c r="M361" s="4"/>
      <c r="X361" s="4"/>
      <c r="AI361" s="4"/>
      <c r="AP361" s="4"/>
    </row>
    <row r="362" spans="4:42" ht="20.100000000000001" customHeight="1" x14ac:dyDescent="0.25">
      <c r="D362" s="4"/>
      <c r="L362" s="4"/>
      <c r="M362" s="4"/>
      <c r="X362" s="4"/>
      <c r="AI362" s="4"/>
      <c r="AP362" s="4"/>
    </row>
    <row r="363" spans="4:42" ht="20.100000000000001" customHeight="1" x14ac:dyDescent="0.25">
      <c r="D363" s="4"/>
      <c r="L363" s="4"/>
      <c r="M363" s="4"/>
      <c r="X363" s="4"/>
      <c r="AI363" s="4"/>
      <c r="AP363" s="4"/>
    </row>
    <row r="364" spans="4:42" ht="20.100000000000001" customHeight="1" x14ac:dyDescent="0.25">
      <c r="D364" s="4"/>
      <c r="L364" s="4"/>
      <c r="M364" s="4"/>
      <c r="X364" s="4"/>
      <c r="AI364" s="4"/>
      <c r="AP364" s="4"/>
    </row>
    <row r="365" spans="4:42" ht="20.100000000000001" customHeight="1" x14ac:dyDescent="0.25">
      <c r="D365" s="4"/>
      <c r="L365" s="4"/>
      <c r="M365" s="4"/>
      <c r="X365" s="4"/>
      <c r="AI365" s="4"/>
      <c r="AP365" s="4"/>
    </row>
    <row r="366" spans="4:42" ht="20.100000000000001" customHeight="1" x14ac:dyDescent="0.25">
      <c r="D366" s="4"/>
      <c r="L366" s="4"/>
      <c r="M366" s="4"/>
      <c r="X366" s="4"/>
      <c r="AI366" s="4"/>
      <c r="AP366" s="4"/>
    </row>
    <row r="367" spans="4:42" ht="20.100000000000001" customHeight="1" x14ac:dyDescent="0.25">
      <c r="D367" s="4"/>
      <c r="L367" s="4"/>
      <c r="M367" s="4"/>
      <c r="X367" s="4"/>
      <c r="AI367" s="4"/>
      <c r="AP367" s="4"/>
    </row>
    <row r="368" spans="4:42" ht="20.100000000000001" customHeight="1" x14ac:dyDescent="0.25">
      <c r="D368" s="4"/>
      <c r="L368" s="4"/>
      <c r="M368" s="4"/>
      <c r="X368" s="4"/>
      <c r="AI368" s="4"/>
      <c r="AP368" s="4"/>
    </row>
    <row r="369" spans="4:42" ht="20.100000000000001" customHeight="1" x14ac:dyDescent="0.25">
      <c r="D369" s="4"/>
      <c r="L369" s="4"/>
      <c r="M369" s="4"/>
      <c r="X369" s="4"/>
      <c r="AI369" s="4"/>
      <c r="AP369" s="4"/>
    </row>
    <row r="370" spans="4:42" ht="20.100000000000001" customHeight="1" x14ac:dyDescent="0.25">
      <c r="D370" s="4"/>
      <c r="L370" s="4"/>
      <c r="M370" s="4"/>
      <c r="X370" s="4"/>
      <c r="AI370" s="4"/>
      <c r="AP370" s="4"/>
    </row>
    <row r="371" spans="4:42" ht="20.100000000000001" customHeight="1" x14ac:dyDescent="0.25">
      <c r="D371" s="4"/>
      <c r="L371" s="4"/>
      <c r="M371" s="4"/>
      <c r="X371" s="4"/>
      <c r="AI371" s="4"/>
      <c r="AP371" s="4"/>
    </row>
    <row r="372" spans="4:42" ht="20.100000000000001" customHeight="1" x14ac:dyDescent="0.25">
      <c r="D372" s="4"/>
      <c r="L372" s="4"/>
      <c r="M372" s="4"/>
      <c r="X372" s="4"/>
      <c r="AI372" s="4"/>
      <c r="AP372" s="4"/>
    </row>
    <row r="373" spans="4:42" ht="20.100000000000001" customHeight="1" x14ac:dyDescent="0.25">
      <c r="D373" s="4"/>
      <c r="L373" s="4"/>
      <c r="M373" s="4"/>
      <c r="X373" s="4"/>
      <c r="AI373" s="4"/>
      <c r="AP373" s="4"/>
    </row>
    <row r="374" spans="4:42" ht="20.100000000000001" customHeight="1" x14ac:dyDescent="0.25">
      <c r="D374" s="4"/>
      <c r="L374" s="4"/>
      <c r="M374" s="4"/>
      <c r="X374" s="4"/>
      <c r="AI374" s="4"/>
      <c r="AP374" s="4"/>
    </row>
    <row r="375" spans="4:42" ht="20.100000000000001" customHeight="1" x14ac:dyDescent="0.25">
      <c r="D375" s="4"/>
      <c r="L375" s="4"/>
      <c r="M375" s="4"/>
      <c r="X375" s="4"/>
      <c r="AI375" s="4"/>
      <c r="AP375" s="4"/>
    </row>
    <row r="376" spans="4:42" ht="20.100000000000001" customHeight="1" x14ac:dyDescent="0.25">
      <c r="D376" s="4"/>
      <c r="L376" s="4"/>
      <c r="M376" s="4"/>
      <c r="X376" s="4"/>
      <c r="AI376" s="4"/>
      <c r="AP376" s="4"/>
    </row>
    <row r="377" spans="4:42" ht="20.100000000000001" customHeight="1" x14ac:dyDescent="0.25">
      <c r="D377" s="4"/>
      <c r="L377" s="4"/>
      <c r="M377" s="4"/>
      <c r="X377" s="4"/>
      <c r="AI377" s="4"/>
      <c r="AP377" s="4"/>
    </row>
    <row r="378" spans="4:42" ht="20.100000000000001" customHeight="1" x14ac:dyDescent="0.25">
      <c r="D378" s="4"/>
      <c r="L378" s="4"/>
      <c r="M378" s="4"/>
      <c r="X378" s="4"/>
      <c r="AI378" s="4"/>
      <c r="AP378" s="4"/>
    </row>
    <row r="379" spans="4:42" ht="20.100000000000001" customHeight="1" x14ac:dyDescent="0.25">
      <c r="D379" s="4"/>
      <c r="L379" s="4"/>
      <c r="M379" s="4"/>
      <c r="X379" s="4"/>
      <c r="AI379" s="4"/>
      <c r="AP379" s="4"/>
    </row>
    <row r="380" spans="4:42" ht="20.100000000000001" customHeight="1" x14ac:dyDescent="0.25">
      <c r="D380" s="4"/>
      <c r="L380" s="4"/>
      <c r="M380" s="4"/>
      <c r="X380" s="4"/>
      <c r="AI380" s="4"/>
      <c r="AP380" s="4"/>
    </row>
    <row r="381" spans="4:42" ht="20.100000000000001" customHeight="1" x14ac:dyDescent="0.25">
      <c r="D381" s="4"/>
      <c r="L381" s="4"/>
      <c r="M381" s="4"/>
      <c r="X381" s="4"/>
      <c r="AI381" s="4"/>
      <c r="AP381" s="4"/>
    </row>
    <row r="382" spans="4:42" ht="20.100000000000001" customHeight="1" x14ac:dyDescent="0.25">
      <c r="D382" s="4"/>
      <c r="L382" s="4"/>
      <c r="M382" s="4"/>
      <c r="X382" s="4"/>
      <c r="AI382" s="4"/>
      <c r="AP382" s="4"/>
    </row>
    <row r="383" spans="4:42" ht="20.100000000000001" customHeight="1" x14ac:dyDescent="0.25">
      <c r="D383" s="4"/>
      <c r="L383" s="4"/>
      <c r="M383" s="4"/>
      <c r="X383" s="4"/>
      <c r="AI383" s="4"/>
      <c r="AP383" s="4"/>
    </row>
    <row r="384" spans="4:42" ht="20.100000000000001" customHeight="1" x14ac:dyDescent="0.25">
      <c r="D384" s="4"/>
      <c r="L384" s="4"/>
      <c r="M384" s="4"/>
      <c r="X384" s="4"/>
      <c r="AI384" s="4"/>
      <c r="AP384" s="4"/>
    </row>
    <row r="385" spans="4:42" ht="20.100000000000001" customHeight="1" x14ac:dyDescent="0.25">
      <c r="D385" s="4"/>
      <c r="L385" s="4"/>
      <c r="M385" s="4"/>
      <c r="X385" s="4"/>
      <c r="AI385" s="4"/>
      <c r="AP385" s="4"/>
    </row>
    <row r="386" spans="4:42" ht="20.100000000000001" customHeight="1" x14ac:dyDescent="0.25">
      <c r="D386" s="4"/>
      <c r="L386" s="4"/>
      <c r="M386" s="4"/>
      <c r="X386" s="4"/>
      <c r="AI386" s="4"/>
      <c r="AP386" s="4"/>
    </row>
    <row r="387" spans="4:42" ht="20.100000000000001" customHeight="1" x14ac:dyDescent="0.25">
      <c r="D387" s="4"/>
      <c r="L387" s="4"/>
      <c r="M387" s="4"/>
      <c r="X387" s="4"/>
      <c r="AI387" s="4"/>
      <c r="AP387" s="4"/>
    </row>
    <row r="388" spans="4:42" ht="20.100000000000001" customHeight="1" x14ac:dyDescent="0.25">
      <c r="D388" s="4"/>
      <c r="L388" s="4"/>
      <c r="M388" s="4"/>
      <c r="X388" s="4"/>
      <c r="AI388" s="4"/>
      <c r="AP388" s="4"/>
    </row>
    <row r="389" spans="4:42" ht="20.100000000000001" customHeight="1" x14ac:dyDescent="0.25">
      <c r="D389" s="4"/>
      <c r="L389" s="4"/>
      <c r="M389" s="4"/>
      <c r="X389" s="4"/>
      <c r="AI389" s="4"/>
      <c r="AP389" s="4"/>
    </row>
    <row r="390" spans="4:42" ht="20.100000000000001" customHeight="1" x14ac:dyDescent="0.25">
      <c r="D390" s="4"/>
      <c r="L390" s="4"/>
      <c r="M390" s="4"/>
      <c r="X390" s="4"/>
      <c r="AI390" s="4"/>
      <c r="AP390" s="4"/>
    </row>
    <row r="391" spans="4:42" ht="20.100000000000001" customHeight="1" x14ac:dyDescent="0.25">
      <c r="D391" s="4"/>
      <c r="L391" s="4"/>
      <c r="M391" s="4"/>
      <c r="X391" s="4"/>
      <c r="AI391" s="4"/>
      <c r="AP391" s="4"/>
    </row>
    <row r="392" spans="4:42" ht="20.100000000000001" customHeight="1" x14ac:dyDescent="0.25">
      <c r="D392" s="4"/>
      <c r="L392" s="4"/>
      <c r="M392" s="4"/>
      <c r="X392" s="4"/>
      <c r="AI392" s="4"/>
      <c r="AP392" s="4"/>
    </row>
    <row r="393" spans="4:42" ht="20.100000000000001" customHeight="1" x14ac:dyDescent="0.25">
      <c r="D393" s="4"/>
      <c r="L393" s="4"/>
      <c r="M393" s="4"/>
      <c r="X393" s="4"/>
      <c r="AI393" s="4"/>
      <c r="AP393" s="4"/>
    </row>
    <row r="394" spans="4:42" ht="20.100000000000001" customHeight="1" x14ac:dyDescent="0.25">
      <c r="D394" s="4"/>
      <c r="L394" s="4"/>
      <c r="M394" s="4"/>
      <c r="X394" s="4"/>
      <c r="AI394" s="4"/>
      <c r="AP394" s="4"/>
    </row>
    <row r="395" spans="4:42" ht="20.100000000000001" customHeight="1" x14ac:dyDescent="0.25">
      <c r="D395" s="4"/>
      <c r="L395" s="4"/>
      <c r="M395" s="4"/>
      <c r="X395" s="4"/>
      <c r="AI395" s="4"/>
      <c r="AP395" s="4"/>
    </row>
    <row r="396" spans="4:42" ht="20.100000000000001" customHeight="1" x14ac:dyDescent="0.25">
      <c r="D396" s="4"/>
      <c r="L396" s="4"/>
      <c r="M396" s="4"/>
      <c r="X396" s="4"/>
      <c r="AI396" s="4"/>
      <c r="AP396" s="4"/>
    </row>
    <row r="397" spans="4:42" x14ac:dyDescent="0.25">
      <c r="D397" s="4"/>
      <c r="L397" s="4"/>
      <c r="M397" s="4"/>
      <c r="X397" s="4"/>
      <c r="AI397" s="4"/>
      <c r="AP397" s="4"/>
    </row>
    <row r="398" spans="4:42" x14ac:dyDescent="0.25">
      <c r="D398" s="4"/>
      <c r="L398" s="4"/>
      <c r="M398" s="4"/>
      <c r="X398" s="4"/>
      <c r="AI398" s="4"/>
      <c r="AP398" s="4"/>
    </row>
    <row r="399" spans="4:42" x14ac:dyDescent="0.25">
      <c r="D399" s="4"/>
      <c r="L399" s="4"/>
      <c r="M399" s="4"/>
      <c r="X399" s="4"/>
      <c r="AI399" s="4"/>
      <c r="AP399" s="4"/>
    </row>
    <row r="400" spans="4:42" x14ac:dyDescent="0.25">
      <c r="D400" s="4"/>
      <c r="L400" s="4"/>
      <c r="M400" s="4"/>
      <c r="X400" s="4"/>
      <c r="AI400" s="4"/>
      <c r="AP400" s="4"/>
    </row>
    <row r="401" spans="4:42" x14ac:dyDescent="0.25">
      <c r="D401" s="4"/>
      <c r="L401" s="4"/>
      <c r="M401" s="4"/>
      <c r="X401" s="4"/>
      <c r="AI401" s="4"/>
      <c r="AP401" s="4"/>
    </row>
    <row r="402" spans="4:42" x14ac:dyDescent="0.25">
      <c r="D402" s="4"/>
      <c r="L402" s="4"/>
      <c r="M402" s="4"/>
      <c r="X402" s="4"/>
      <c r="AI402" s="4"/>
      <c r="AP402" s="4"/>
    </row>
    <row r="403" spans="4:42" x14ac:dyDescent="0.25">
      <c r="D403" s="4"/>
      <c r="L403" s="4"/>
      <c r="M403" s="4"/>
      <c r="X403" s="4"/>
      <c r="AI403" s="4"/>
      <c r="AP403" s="4"/>
    </row>
    <row r="404" spans="4:42" x14ac:dyDescent="0.25">
      <c r="D404" s="4"/>
      <c r="L404" s="4"/>
      <c r="M404" s="4"/>
      <c r="X404" s="4"/>
      <c r="AI404" s="4"/>
      <c r="AP404" s="4"/>
    </row>
    <row r="405" spans="4:42" x14ac:dyDescent="0.25">
      <c r="D405" s="4"/>
      <c r="L405" s="4"/>
      <c r="M405" s="4"/>
      <c r="X405" s="4"/>
      <c r="AI405" s="4"/>
      <c r="AP405" s="4"/>
    </row>
    <row r="406" spans="4:42" x14ac:dyDescent="0.25">
      <c r="D406" s="4"/>
      <c r="L406" s="4"/>
      <c r="M406" s="4"/>
      <c r="X406" s="4"/>
      <c r="AI406" s="4"/>
      <c r="AP406" s="4"/>
    </row>
    <row r="407" spans="4:42" x14ac:dyDescent="0.25">
      <c r="D407" s="4"/>
      <c r="L407" s="4"/>
      <c r="M407" s="4"/>
      <c r="X407" s="4"/>
      <c r="AI407" s="4"/>
      <c r="AP407" s="4"/>
    </row>
    <row r="408" spans="4:42" x14ac:dyDescent="0.25">
      <c r="D408" s="4"/>
      <c r="L408" s="4"/>
      <c r="M408" s="4"/>
      <c r="X408" s="4"/>
      <c r="AI408" s="4"/>
      <c r="AP408" s="4"/>
    </row>
    <row r="409" spans="4:42" x14ac:dyDescent="0.25">
      <c r="D409" s="4"/>
      <c r="L409" s="4"/>
      <c r="M409" s="4"/>
      <c r="X409" s="4"/>
      <c r="AI409" s="4"/>
      <c r="AP409" s="4"/>
    </row>
    <row r="410" spans="4:42" x14ac:dyDescent="0.25">
      <c r="D410" s="4"/>
      <c r="L410" s="4"/>
      <c r="M410" s="4"/>
      <c r="X410" s="4"/>
      <c r="AI410" s="4"/>
      <c r="AP410" s="4"/>
    </row>
    <row r="411" spans="4:42" x14ac:dyDescent="0.25">
      <c r="D411" s="4"/>
      <c r="L411" s="4"/>
      <c r="M411" s="4"/>
      <c r="X411" s="4"/>
      <c r="AI411" s="4"/>
      <c r="AP411" s="4"/>
    </row>
    <row r="412" spans="4:42" x14ac:dyDescent="0.25">
      <c r="D412" s="4"/>
      <c r="L412" s="4"/>
      <c r="M412" s="4"/>
      <c r="X412" s="4"/>
      <c r="AI412" s="4"/>
      <c r="AP412" s="4"/>
    </row>
    <row r="413" spans="4:42" x14ac:dyDescent="0.25">
      <c r="D413" s="4"/>
      <c r="L413" s="4"/>
      <c r="M413" s="4"/>
      <c r="X413" s="4"/>
      <c r="AI413" s="4"/>
      <c r="AP413" s="4"/>
    </row>
    <row r="414" spans="4:42" x14ac:dyDescent="0.25">
      <c r="D414" s="4"/>
      <c r="L414" s="4"/>
      <c r="M414" s="4"/>
      <c r="X414" s="4"/>
      <c r="AI414" s="4"/>
      <c r="AP414" s="4"/>
    </row>
    <row r="415" spans="4:42" x14ac:dyDescent="0.25">
      <c r="D415" s="4"/>
      <c r="L415" s="4"/>
      <c r="M415" s="4"/>
      <c r="X415" s="4"/>
      <c r="AI415" s="4"/>
      <c r="AP415" s="4"/>
    </row>
    <row r="416" spans="4:42" x14ac:dyDescent="0.25">
      <c r="D416" s="4"/>
      <c r="L416" s="4"/>
      <c r="M416" s="4"/>
      <c r="X416" s="4"/>
      <c r="AI416" s="4"/>
      <c r="AP416" s="4"/>
    </row>
    <row r="417" spans="4:42" x14ac:dyDescent="0.25">
      <c r="D417" s="4"/>
      <c r="L417" s="4"/>
      <c r="M417" s="4"/>
      <c r="X417" s="4"/>
      <c r="AI417" s="4"/>
      <c r="AP417" s="4"/>
    </row>
    <row r="418" spans="4:42" x14ac:dyDescent="0.25">
      <c r="D418" s="4"/>
      <c r="L418" s="4"/>
      <c r="M418" s="4"/>
      <c r="X418" s="4"/>
      <c r="AI418" s="4"/>
      <c r="AP418" s="4"/>
    </row>
  </sheetData>
  <sheetProtection sheet="1" objects="1" scenarios="1" selectLockedCells="1"/>
  <mergeCells count="30">
    <mergeCell ref="A52:AE52"/>
    <mergeCell ref="A1:AZ1"/>
    <mergeCell ref="D3:O3"/>
    <mergeCell ref="D4:O4"/>
    <mergeCell ref="D5:O5"/>
    <mergeCell ref="D6:O6"/>
    <mergeCell ref="D7:O7"/>
    <mergeCell ref="D8:O8"/>
    <mergeCell ref="AJ13:AP13"/>
    <mergeCell ref="A30:AI30"/>
    <mergeCell ref="A10:AW10"/>
    <mergeCell ref="C13:L13"/>
    <mergeCell ref="AX13:BH13"/>
    <mergeCell ref="A12:BH12"/>
    <mergeCell ref="A61:AA61"/>
    <mergeCell ref="AQ13:AW13"/>
    <mergeCell ref="N13:X13"/>
    <mergeCell ref="Y13:AI13"/>
    <mergeCell ref="A32:AC32"/>
    <mergeCell ref="C53:F53"/>
    <mergeCell ref="G53:K53"/>
    <mergeCell ref="L53:P53"/>
    <mergeCell ref="Q53:U53"/>
    <mergeCell ref="V53:Z53"/>
    <mergeCell ref="A50:AZ50"/>
    <mergeCell ref="C33:K33"/>
    <mergeCell ref="U33:AC33"/>
    <mergeCell ref="AD33:AL33"/>
    <mergeCell ref="L33:T33"/>
    <mergeCell ref="AA53:AE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pageSetUpPr fitToPage="1"/>
  </sheetPr>
  <dimension ref="A1:AD159"/>
  <sheetViews>
    <sheetView zoomScale="70" zoomScaleNormal="70" workbookViewId="0">
      <pane xSplit="2" ySplit="5" topLeftCell="C27" activePane="bottomRight" state="frozen"/>
      <selection pane="topRight" activeCell="C1" sqref="C1"/>
      <selection pane="bottomLeft" activeCell="A5" sqref="A5"/>
      <selection pane="bottomRight" activeCell="C12" sqref="C12"/>
    </sheetView>
  </sheetViews>
  <sheetFormatPr baseColWidth="10" defaultRowHeight="15" x14ac:dyDescent="0.25"/>
  <cols>
    <col min="1" max="1" width="9.140625" style="4" customWidth="1"/>
    <col min="2" max="2" width="40.5703125" style="4" customWidth="1"/>
    <col min="3" max="3" width="17.7109375" style="4" customWidth="1"/>
    <col min="4" max="8" width="15.7109375" style="4" customWidth="1"/>
    <col min="9" max="9" width="18.42578125" style="4" customWidth="1"/>
    <col min="10" max="10" width="19.140625" style="4" customWidth="1"/>
    <col min="11" max="30" width="15.7109375" style="4" customWidth="1"/>
    <col min="31" max="16384" width="11.42578125" style="4"/>
  </cols>
  <sheetData>
    <row r="1" spans="1:30" ht="26.25" x14ac:dyDescent="0.25">
      <c r="A1" s="345" t="s">
        <v>219</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0" ht="26.25" x14ac:dyDescent="0.25">
      <c r="A2" s="226"/>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row>
    <row r="3" spans="1:30" x14ac:dyDescent="0.25">
      <c r="A3" s="5"/>
      <c r="B3" s="5"/>
      <c r="C3" s="5"/>
      <c r="D3" s="5"/>
      <c r="E3" s="5"/>
      <c r="F3" s="5"/>
      <c r="G3" s="5"/>
      <c r="H3" s="5"/>
      <c r="I3" s="5"/>
      <c r="J3" s="5"/>
      <c r="K3" s="5"/>
      <c r="L3" s="5"/>
    </row>
    <row r="4" spans="1:30" s="6" customFormat="1" ht="24.95" customHeight="1" x14ac:dyDescent="0.25">
      <c r="A4" s="354" t="s">
        <v>12</v>
      </c>
      <c r="B4" s="354"/>
      <c r="C4" s="346" t="str">
        <f>IF('4-Datos generales'!H11="","",'4-Datos generales'!H11)</f>
        <v/>
      </c>
      <c r="D4" s="346"/>
      <c r="E4" s="346"/>
      <c r="F4" s="346"/>
      <c r="G4" s="346"/>
      <c r="H4" s="346"/>
      <c r="I4" s="28"/>
      <c r="J4" s="28"/>
      <c r="K4" s="28"/>
      <c r="L4" s="28"/>
      <c r="M4" s="28"/>
      <c r="N4" s="28"/>
      <c r="O4" s="28"/>
      <c r="P4" s="54"/>
    </row>
    <row r="5" spans="1:30" s="6" customFormat="1" ht="24.95" customHeight="1" x14ac:dyDescent="0.25">
      <c r="A5" s="354" t="s">
        <v>51</v>
      </c>
      <c r="B5" s="354"/>
      <c r="C5" s="347"/>
      <c r="D5" s="347"/>
      <c r="E5" s="347"/>
      <c r="F5" s="347"/>
      <c r="G5" s="347"/>
      <c r="H5" s="347"/>
      <c r="I5" s="28"/>
      <c r="J5" s="28"/>
      <c r="K5" s="28"/>
      <c r="L5" s="28"/>
      <c r="M5" s="28"/>
      <c r="N5" s="28"/>
      <c r="O5" s="28"/>
      <c r="P5" s="54"/>
    </row>
    <row r="8" spans="1:30" ht="21" x14ac:dyDescent="0.25">
      <c r="A8" s="310" t="s">
        <v>218</v>
      </c>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row>
    <row r="10" spans="1:30" s="6" customFormat="1" ht="20.100000000000001" customHeight="1" x14ac:dyDescent="0.25">
      <c r="A10" s="361" t="s">
        <v>50</v>
      </c>
      <c r="B10" s="362"/>
      <c r="C10" s="311" t="s">
        <v>22</v>
      </c>
      <c r="D10" s="311"/>
      <c r="E10" s="311"/>
      <c r="F10" s="311"/>
      <c r="G10" s="311"/>
      <c r="H10" s="312" t="s">
        <v>23</v>
      </c>
      <c r="I10" s="312"/>
      <c r="J10" s="312"/>
      <c r="K10" s="312"/>
      <c r="L10" s="312"/>
      <c r="M10" s="311" t="s">
        <v>24</v>
      </c>
      <c r="N10" s="311"/>
      <c r="O10" s="311"/>
      <c r="P10" s="311"/>
      <c r="Q10" s="311"/>
      <c r="R10" s="312" t="s">
        <v>38</v>
      </c>
      <c r="S10" s="312"/>
      <c r="T10" s="312"/>
      <c r="U10" s="312"/>
      <c r="V10" s="312"/>
      <c r="W10" s="358" t="s">
        <v>39</v>
      </c>
      <c r="X10" s="359"/>
      <c r="Y10" s="359"/>
      <c r="Z10" s="359"/>
      <c r="AA10" s="360"/>
    </row>
    <row r="11" spans="1:30" s="6" customFormat="1" ht="75" x14ac:dyDescent="0.25">
      <c r="A11" s="167" t="s">
        <v>14</v>
      </c>
      <c r="B11" s="167" t="s">
        <v>25</v>
      </c>
      <c r="C11" s="166" t="s">
        <v>192</v>
      </c>
      <c r="D11" s="166" t="s">
        <v>62</v>
      </c>
      <c r="E11" s="166" t="s">
        <v>95</v>
      </c>
      <c r="F11" s="166" t="s">
        <v>94</v>
      </c>
      <c r="G11" s="166" t="s">
        <v>64</v>
      </c>
      <c r="H11" s="167" t="s">
        <v>192</v>
      </c>
      <c r="I11" s="167" t="s">
        <v>62</v>
      </c>
      <c r="J11" s="167" t="s">
        <v>95</v>
      </c>
      <c r="K11" s="167" t="s">
        <v>94</v>
      </c>
      <c r="L11" s="167" t="s">
        <v>64</v>
      </c>
      <c r="M11" s="166" t="s">
        <v>192</v>
      </c>
      <c r="N11" s="166" t="s">
        <v>62</v>
      </c>
      <c r="O11" s="166" t="s">
        <v>95</v>
      </c>
      <c r="P11" s="166" t="s">
        <v>94</v>
      </c>
      <c r="Q11" s="166" t="s">
        <v>64</v>
      </c>
      <c r="R11" s="167" t="s">
        <v>192</v>
      </c>
      <c r="S11" s="167" t="s">
        <v>62</v>
      </c>
      <c r="T11" s="167" t="s">
        <v>95</v>
      </c>
      <c r="U11" s="167" t="s">
        <v>94</v>
      </c>
      <c r="V11" s="167" t="s">
        <v>64</v>
      </c>
      <c r="W11" s="166" t="s">
        <v>217</v>
      </c>
      <c r="X11" s="166" t="s">
        <v>195</v>
      </c>
      <c r="Y11" s="166" t="s">
        <v>95</v>
      </c>
      <c r="Z11" s="166" t="s">
        <v>193</v>
      </c>
      <c r="AA11" s="166" t="s">
        <v>194</v>
      </c>
    </row>
    <row r="12" spans="1:30" s="25" customFormat="1" ht="24.95" customHeight="1" x14ac:dyDescent="0.25">
      <c r="A12" s="8">
        <v>1</v>
      </c>
      <c r="B12" s="44" t="str">
        <f>IF('5-Edificio 1'!D$4="","",'5-Edificio 1'!D$4)</f>
        <v>OFICINA NACIONAL DE SEMILLAS</v>
      </c>
      <c r="C12" s="27">
        <f>IF('5-Edificio 1'!C28=0," ",'5-Edificio 1'!C28)</f>
        <v>1315.0555555555557</v>
      </c>
      <c r="D12" s="27">
        <f>IF('5-Edificio 1'!D28=0," ",'5-Edificio 1'!D28)</f>
        <v>615781.8666666667</v>
      </c>
      <c r="E12" s="27">
        <f>IF('5-Edificio 1'!E28=0," ",'5-Edificio 1'!E28)</f>
        <v>3690.784444444444</v>
      </c>
      <c r="F12" s="27">
        <f>IF(E12=" "," ",E12/C12)</f>
        <v>2.8065616154788553</v>
      </c>
      <c r="G12" s="27">
        <f>IF('5-Edificio 1'!M28=0," ",'5-Edificio 1'!M28)</f>
        <v>3.5031357277222219</v>
      </c>
      <c r="H12" s="136">
        <f>IF(SUM('5-Edificio 1'!N28+'5-Edificio 1'!AX28)=0," ",('5-Edificio 1'!N28+'5-Edificio 1'!AX28))</f>
        <v>112.91222222222223</v>
      </c>
      <c r="I12" s="136">
        <f>IF(SUM('5-Edificio 1'!O28+'5-Edificio 1'!AY28)=0," ",('5-Edificio 1'!O28+'5-Edificio 1'!AY28))</f>
        <v>65267.777777777781</v>
      </c>
      <c r="J12" s="136">
        <f>IF(SUM('5-Edificio 1'!P28+'5-Edificio 1'!AZ28)=0," ",('5-Edificio 1'!P28+'5-Edificio 1'!AZ28))</f>
        <v>468.55555555555554</v>
      </c>
      <c r="K12" s="27">
        <f>IF(J12=" "," ",J12/H12)</f>
        <v>4.1497328308125283</v>
      </c>
      <c r="L12" s="136">
        <f>IF(SUM('5-Edificio 1'!X28+'5-Edificio 1'!BH28)=0," ",('5-Edificio 1'!X28+'5-Edificio 1'!BH28))</f>
        <v>0.25875597152888885</v>
      </c>
      <c r="M12" s="27" t="str">
        <f>IF('5-Edificio 1'!Y28=0," ",'5-Edificio 1'!Y28)</f>
        <v xml:space="preserve"> </v>
      </c>
      <c r="N12" s="27" t="str">
        <f>IF('5-Edificio 1'!Z28=0," ",'5-Edificio 1'!Z28)</f>
        <v xml:space="preserve"> </v>
      </c>
      <c r="O12" s="27" t="str">
        <f>IF('5-Edificio 1'!AA28=0," ",'5-Edificio 1'!AA28)</f>
        <v xml:space="preserve"> </v>
      </c>
      <c r="P12" s="27" t="str">
        <f>IF(O12=" "," ",O12/M12)</f>
        <v xml:space="preserve"> </v>
      </c>
      <c r="Q12" s="27" t="str">
        <f>IF('5-Edificio 1'!AI28=0," ",'5-Edificio 1'!AI28)</f>
        <v xml:space="preserve"> </v>
      </c>
      <c r="R12" s="27" t="str">
        <f>IF('5-Edificio 1'!AJ28=0," ",'5-Edificio 1'!AJ28)</f>
        <v xml:space="preserve"> </v>
      </c>
      <c r="S12" s="27" t="str">
        <f>IF('5-Edificio 1'!AK28=0," ",'5-Edificio 1'!AK28)</f>
        <v xml:space="preserve"> </v>
      </c>
      <c r="T12" s="27" t="str">
        <f>IF('5-Edificio 1'!AL28=0," ",'5-Edificio 1'!AL28)</f>
        <v xml:space="preserve"> </v>
      </c>
      <c r="U12" s="27" t="str">
        <f>IF(T12=" "," ",T12/R12)</f>
        <v xml:space="preserve"> </v>
      </c>
      <c r="V12" s="27" t="str">
        <f>IF('5-Edificio 1'!AP28=0," ",'5-Edificio 1'!AP28)</f>
        <v xml:space="preserve"> </v>
      </c>
      <c r="W12" s="27" t="str">
        <f>IF('5-Edificio 1'!AQ28=0," ",'5-Edificio 1'!AQ28)</f>
        <v xml:space="preserve"> </v>
      </c>
      <c r="X12" s="27" t="str">
        <f>IF('5-Edificio 1'!AR28=0," ",'5-Edificio 1'!AR28)</f>
        <v xml:space="preserve"> </v>
      </c>
      <c r="Y12" s="27" t="str">
        <f>IF('5-Edificio 1'!AS28=0," ",'5-Edificio 1'!AS28)</f>
        <v xml:space="preserve"> </v>
      </c>
      <c r="Z12" s="27" t="str">
        <f>IF(Y12=" "," ",Y12/#REF!)</f>
        <v xml:space="preserve"> </v>
      </c>
      <c r="AA12" s="27" t="str">
        <f>IF('5-Edificio 1'!AW28=0," ",'5-Edificio 1'!AW28)</f>
        <v xml:space="preserve"> </v>
      </c>
    </row>
    <row r="13" spans="1:30" s="205" customFormat="1" ht="24.95" customHeight="1" x14ac:dyDescent="0.25">
      <c r="A13" s="96">
        <v>2</v>
      </c>
      <c r="B13" s="135" t="e">
        <f>IF(#REF!="","",#REF!)</f>
        <v>#REF!</v>
      </c>
      <c r="C13" s="27" t="e">
        <f>IF(#REF!=0," ",#REF!)</f>
        <v>#REF!</v>
      </c>
      <c r="D13" s="27" t="e">
        <f>IF(#REF!=0," ",#REF!)</f>
        <v>#REF!</v>
      </c>
      <c r="E13" s="27" t="e">
        <f>IF(#REF!=0," ",#REF!)</f>
        <v>#REF!</v>
      </c>
      <c r="F13" s="27" t="e">
        <f t="shared" ref="F13:F21" si="0">IF(E13=" "," ",E13/C13)</f>
        <v>#REF!</v>
      </c>
      <c r="G13" s="136" t="e">
        <f>IF(#REF!=0," ",#REF!)</f>
        <v>#REF!</v>
      </c>
      <c r="H13" s="136" t="e">
        <f>IF(SUM(#REF!+#REF!)=0," ",(#REF!+#REF!))</f>
        <v>#REF!</v>
      </c>
      <c r="I13" s="136" t="e">
        <f>IF(SUM(#REF!+#REF!)=0," ",(#REF!+#REF!))</f>
        <v>#REF!</v>
      </c>
      <c r="J13" s="136" t="e">
        <f>IF(SUM(#REF!+#REF!)=0," ",(#REF!+#REF!))</f>
        <v>#REF!</v>
      </c>
      <c r="K13" s="27" t="e">
        <f t="shared" ref="K13:K21" si="1">IF(J13=" "," ",J13/H13)</f>
        <v>#REF!</v>
      </c>
      <c r="L13" s="136" t="e">
        <f>IF(SUM(#REF!+#REF!)=0," ",(#REF!+#REF!))</f>
        <v>#REF!</v>
      </c>
      <c r="M13" s="136" t="e">
        <f>IF(#REF!=0," ",#REF!)</f>
        <v>#REF!</v>
      </c>
      <c r="N13" s="136" t="e">
        <f>IF(#REF!=0," ",#REF!)</f>
        <v>#REF!</v>
      </c>
      <c r="O13" s="136" t="e">
        <f>IF(#REF!=0," ",#REF!)</f>
        <v>#REF!</v>
      </c>
      <c r="P13" s="136" t="e">
        <f t="shared" ref="P13:P21" si="2">IF(O13=" "," ",O13/M13)</f>
        <v>#REF!</v>
      </c>
      <c r="Q13" s="136" t="e">
        <f>IF(#REF!=0," ",#REF!)</f>
        <v>#REF!</v>
      </c>
      <c r="R13" s="136" t="e">
        <f>IF(#REF!=0," ",#REF!)</f>
        <v>#REF!</v>
      </c>
      <c r="S13" s="136" t="e">
        <f>IF(#REF!=0," ",#REF!)</f>
        <v>#REF!</v>
      </c>
      <c r="T13" s="136" t="e">
        <f>IF(#REF!=0," ",#REF!)</f>
        <v>#REF!</v>
      </c>
      <c r="U13" s="27" t="e">
        <f t="shared" ref="U13:U21" si="3">IF(T13=" "," ",T13/R13)</f>
        <v>#REF!</v>
      </c>
      <c r="V13" s="136" t="e">
        <f>IF(#REF!=0," ",#REF!)</f>
        <v>#REF!</v>
      </c>
      <c r="W13" s="136" t="e">
        <f>IF(#REF!=0," ",#REF!)</f>
        <v>#REF!</v>
      </c>
      <c r="X13" s="136" t="e">
        <f>IF(#REF!=0," ",#REF!)</f>
        <v>#REF!</v>
      </c>
      <c r="Y13" s="136" t="e">
        <f>IF(#REF!=0," ",#REF!)</f>
        <v>#REF!</v>
      </c>
      <c r="Z13" s="136" t="e">
        <f>IF(Y13=" "," ",Y13/#REF!)</f>
        <v>#REF!</v>
      </c>
      <c r="AA13" s="136" t="e">
        <f>IF(#REF!=0," ",#REF!)</f>
        <v>#REF!</v>
      </c>
    </row>
    <row r="14" spans="1:30" s="25" customFormat="1" ht="24.95" customHeight="1" x14ac:dyDescent="0.25">
      <c r="A14" s="8">
        <v>3</v>
      </c>
      <c r="B14" s="44" t="e">
        <f>IF(#REF!="","",#REF!)</f>
        <v>#REF!</v>
      </c>
      <c r="C14" s="27" t="e">
        <f>IF(#REF!=0," ",#REF!)</f>
        <v>#REF!</v>
      </c>
      <c r="D14" s="27" t="e">
        <f>IF(#REF!=0," ",#REF!)</f>
        <v>#REF!</v>
      </c>
      <c r="E14" s="27" t="e">
        <f>IF(#REF!=0," ",#REF!)</f>
        <v>#REF!</v>
      </c>
      <c r="F14" s="27" t="e">
        <f t="shared" si="0"/>
        <v>#REF!</v>
      </c>
      <c r="G14" s="27" t="e">
        <f>IF(#REF!=0," ",#REF!)</f>
        <v>#REF!</v>
      </c>
      <c r="H14" s="27" t="e">
        <f>IF(SUM(#REF!+#REF!)=0," ",(#REF!+#REF!))</f>
        <v>#REF!</v>
      </c>
      <c r="I14" s="27" t="e">
        <f>IF(SUM(#REF!+#REF!)=0," ",(#REF!+#REF!))</f>
        <v>#REF!</v>
      </c>
      <c r="J14" s="27" t="e">
        <f>IF(SUM(#REF!+#REF!)=0," ",(#REF!+#REF!))</f>
        <v>#REF!</v>
      </c>
      <c r="K14" s="27" t="e">
        <f t="shared" si="1"/>
        <v>#REF!</v>
      </c>
      <c r="L14" s="27" t="e">
        <f>IF(SUM(#REF!+#REF!)=0," ",(#REF!+#REF!))</f>
        <v>#REF!</v>
      </c>
      <c r="M14" s="27" t="e">
        <f>IF(#REF!=0," ",#REF!)</f>
        <v>#REF!</v>
      </c>
      <c r="N14" s="27" t="e">
        <f>IF(#REF!=0," ",#REF!)</f>
        <v>#REF!</v>
      </c>
      <c r="O14" s="27" t="e">
        <f>IF(#REF!=0," ",#REF!)</f>
        <v>#REF!</v>
      </c>
      <c r="P14" s="27" t="e">
        <f t="shared" si="2"/>
        <v>#REF!</v>
      </c>
      <c r="Q14" s="27" t="e">
        <f>IF(#REF!=0," ",#REF!)</f>
        <v>#REF!</v>
      </c>
      <c r="R14" s="27" t="e">
        <f>IF(#REF!=0," ",#REF!)</f>
        <v>#REF!</v>
      </c>
      <c r="S14" s="27" t="e">
        <f>IF(#REF!=0," ",#REF!)</f>
        <v>#REF!</v>
      </c>
      <c r="T14" s="27" t="e">
        <f>IF(#REF!=0," ",#REF!)</f>
        <v>#REF!</v>
      </c>
      <c r="U14" s="27" t="e">
        <f t="shared" si="3"/>
        <v>#REF!</v>
      </c>
      <c r="V14" s="27" t="e">
        <f>IF(#REF!=0," ",#REF!)</f>
        <v>#REF!</v>
      </c>
      <c r="W14" s="27" t="e">
        <f>IF(#REF!=0," ",#REF!)</f>
        <v>#REF!</v>
      </c>
      <c r="X14" s="27" t="e">
        <f>IF(#REF!=0," ",#REF!)</f>
        <v>#REF!</v>
      </c>
      <c r="Y14" s="27" t="e">
        <f>IF(#REF!=0," ",#REF!)</f>
        <v>#REF!</v>
      </c>
      <c r="Z14" s="27" t="e">
        <f>IF(Y14=" "," ",Y14/#REF!)</f>
        <v>#REF!</v>
      </c>
      <c r="AA14" s="27" t="e">
        <f>IF(#REF!=0," ",#REF!)</f>
        <v>#REF!</v>
      </c>
    </row>
    <row r="15" spans="1:30" s="25" customFormat="1" ht="24.95" customHeight="1" x14ac:dyDescent="0.25">
      <c r="A15" s="8">
        <v>4</v>
      </c>
      <c r="B15" s="44" t="e">
        <f>IF(#REF!="","",#REF!)</f>
        <v>#REF!</v>
      </c>
      <c r="C15" s="27" t="e">
        <f>IF(#REF!=0," ",#REF!)</f>
        <v>#REF!</v>
      </c>
      <c r="D15" s="27" t="e">
        <f>IF(#REF!=0," ",#REF!)</f>
        <v>#REF!</v>
      </c>
      <c r="E15" s="27" t="e">
        <f>IF(#REF!=0," ",#REF!)</f>
        <v>#REF!</v>
      </c>
      <c r="F15" s="27" t="e">
        <f t="shared" si="0"/>
        <v>#REF!</v>
      </c>
      <c r="G15" s="27" t="e">
        <f>IF(#REF!=0," ",#REF!)</f>
        <v>#REF!</v>
      </c>
      <c r="H15" s="27" t="e">
        <f>IF(SUM(#REF!+#REF!)=0," ",(#REF!+#REF!))</f>
        <v>#REF!</v>
      </c>
      <c r="I15" s="27" t="e">
        <f>IF(SUM(#REF!+#REF!)=0," ",(#REF!+#REF!))</f>
        <v>#REF!</v>
      </c>
      <c r="J15" s="27" t="e">
        <f>IF(SUM(#REF!+#REF!)=0," ",(#REF!+#REF!))</f>
        <v>#REF!</v>
      </c>
      <c r="K15" s="27" t="e">
        <f t="shared" si="1"/>
        <v>#REF!</v>
      </c>
      <c r="L15" s="27" t="e">
        <f>IF(SUM(#REF!+#REF!)=0," ",(#REF!+#REF!))</f>
        <v>#REF!</v>
      </c>
      <c r="M15" s="27" t="e">
        <f>IF(#REF!=0," ",#REF!)</f>
        <v>#REF!</v>
      </c>
      <c r="N15" s="27" t="e">
        <f>IF(#REF!=0," ",#REF!)</f>
        <v>#REF!</v>
      </c>
      <c r="O15" s="27" t="e">
        <f>IF(#REF!=0," ",#REF!)</f>
        <v>#REF!</v>
      </c>
      <c r="P15" s="27" t="e">
        <f t="shared" si="2"/>
        <v>#REF!</v>
      </c>
      <c r="Q15" s="27" t="e">
        <f>IF(#REF!=0," ",#REF!)</f>
        <v>#REF!</v>
      </c>
      <c r="R15" s="27" t="e">
        <f>IF(#REF!=0," ",#REF!)</f>
        <v>#REF!</v>
      </c>
      <c r="S15" s="27" t="e">
        <f>IF(#REF!=0," ",#REF!)</f>
        <v>#REF!</v>
      </c>
      <c r="T15" s="27" t="e">
        <f>IF(#REF!=0," ",#REF!)</f>
        <v>#REF!</v>
      </c>
      <c r="U15" s="27" t="e">
        <f t="shared" si="3"/>
        <v>#REF!</v>
      </c>
      <c r="V15" s="27" t="e">
        <f>IF(#REF!=0," ",#REF!)</f>
        <v>#REF!</v>
      </c>
      <c r="W15" s="27" t="e">
        <f>IF(#REF!=0," ",#REF!)</f>
        <v>#REF!</v>
      </c>
      <c r="X15" s="27" t="e">
        <f>IF(#REF!=0," ",#REF!)</f>
        <v>#REF!</v>
      </c>
      <c r="Y15" s="27" t="e">
        <f>IF(#REF!=0," ",#REF!)</f>
        <v>#REF!</v>
      </c>
      <c r="Z15" s="27" t="e">
        <f>IF(Y15=" "," ",Y15/#REF!)</f>
        <v>#REF!</v>
      </c>
      <c r="AA15" s="27" t="e">
        <f>IF(#REF!=0," ",#REF!)</f>
        <v>#REF!</v>
      </c>
    </row>
    <row r="16" spans="1:30" s="205" customFormat="1" ht="24.95" customHeight="1" x14ac:dyDescent="0.25">
      <c r="A16" s="96">
        <v>5</v>
      </c>
      <c r="B16" s="135" t="e">
        <f>IF(#REF!="","",#REF!)</f>
        <v>#REF!</v>
      </c>
      <c r="C16" s="27" t="e">
        <f>IF(#REF!=0," ",#REF!)</f>
        <v>#REF!</v>
      </c>
      <c r="D16" s="27" t="e">
        <f>IF(#REF!=0," ",#REF!)</f>
        <v>#REF!</v>
      </c>
      <c r="E16" s="27" t="e">
        <f>IF(#REF!=0," ",#REF!)</f>
        <v>#REF!</v>
      </c>
      <c r="F16" s="27" t="e">
        <f t="shared" si="0"/>
        <v>#REF!</v>
      </c>
      <c r="G16" s="136" t="e">
        <f>IF(#REF!=0," ",#REF!)</f>
        <v>#REF!</v>
      </c>
      <c r="H16" s="136" t="e">
        <f>IF(SUM(#REF!+#REF!)=0," ",(#REF!+#REF!))</f>
        <v>#REF!</v>
      </c>
      <c r="I16" s="136" t="e">
        <f>IF(SUM(#REF!+#REF!)=0," ",(#REF!+#REF!))</f>
        <v>#REF!</v>
      </c>
      <c r="J16" s="136" t="e">
        <f>IF(SUM(#REF!+#REF!)=0," ",(#REF!+#REF!))</f>
        <v>#REF!</v>
      </c>
      <c r="K16" s="27" t="e">
        <f t="shared" si="1"/>
        <v>#REF!</v>
      </c>
      <c r="L16" s="136" t="e">
        <f>IF(SUM(#REF!+#REF!)=0," ",(#REF!+#REF!))</f>
        <v>#REF!</v>
      </c>
      <c r="M16" s="136" t="e">
        <f>IF(#REF!=0," ",#REF!)</f>
        <v>#REF!</v>
      </c>
      <c r="N16" s="136" t="e">
        <f>IF(#REF!=0," ",#REF!)</f>
        <v>#REF!</v>
      </c>
      <c r="O16" s="136" t="e">
        <f>IF(#REF!=0," ",#REF!)</f>
        <v>#REF!</v>
      </c>
      <c r="P16" s="136" t="e">
        <f t="shared" si="2"/>
        <v>#REF!</v>
      </c>
      <c r="Q16" s="136" t="e">
        <f>IF(#REF!=0," ",#REF!)</f>
        <v>#REF!</v>
      </c>
      <c r="R16" s="136" t="e">
        <f>IF(#REF!=0," ",#REF!)</f>
        <v>#REF!</v>
      </c>
      <c r="S16" s="136" t="e">
        <f>IF(#REF!=0," ",#REF!)</f>
        <v>#REF!</v>
      </c>
      <c r="T16" s="136" t="e">
        <f>IF(#REF!=0," ",#REF!)</f>
        <v>#REF!</v>
      </c>
      <c r="U16" s="27" t="e">
        <f t="shared" si="3"/>
        <v>#REF!</v>
      </c>
      <c r="V16" s="136" t="e">
        <f>IF(#REF!=0," ",#REF!)</f>
        <v>#REF!</v>
      </c>
      <c r="W16" s="136" t="e">
        <f>IF(#REF!=0," ",#REF!)</f>
        <v>#REF!</v>
      </c>
      <c r="X16" s="136" t="e">
        <f>IF(#REF!=0," ",#REF!)</f>
        <v>#REF!</v>
      </c>
      <c r="Y16" s="136" t="e">
        <f>IF(#REF!=0," ",#REF!)</f>
        <v>#REF!</v>
      </c>
      <c r="Z16" s="136" t="e">
        <f>IF(Y16=" "," ",Y16/#REF!)</f>
        <v>#REF!</v>
      </c>
      <c r="AA16" s="136" t="e">
        <f>IF(#REF!=0," ",#REF!)</f>
        <v>#REF!</v>
      </c>
    </row>
    <row r="17" spans="1:27" s="205" customFormat="1" ht="24.95" customHeight="1" x14ac:dyDescent="0.25">
      <c r="A17" s="96">
        <v>6</v>
      </c>
      <c r="B17" s="135" t="e">
        <f>IF(#REF!="","",#REF!)</f>
        <v>#REF!</v>
      </c>
      <c r="C17" s="27" t="e">
        <f>IF(#REF!=0," ",#REF!)</f>
        <v>#REF!</v>
      </c>
      <c r="D17" s="27" t="e">
        <f>IF(#REF!=0," ",#REF!)</f>
        <v>#REF!</v>
      </c>
      <c r="E17" s="27" t="e">
        <f>IF(#REF!=0," ",#REF!)</f>
        <v>#REF!</v>
      </c>
      <c r="F17" s="27" t="e">
        <f t="shared" si="0"/>
        <v>#REF!</v>
      </c>
      <c r="G17" s="136" t="e">
        <f>IF(#REF!=0," ",#REF!)</f>
        <v>#REF!</v>
      </c>
      <c r="H17" s="136" t="e">
        <f>IF(SUM(#REF!+#REF!)=0," ",(#REF!+#REF!))</f>
        <v>#REF!</v>
      </c>
      <c r="I17" s="136" t="e">
        <f>IF(SUM(#REF!+#REF!)=0," ",(#REF!+#REF!))</f>
        <v>#REF!</v>
      </c>
      <c r="J17" s="136" t="e">
        <f>IF(SUM(#REF!+#REF!)=0," ",(#REF!+#REF!))</f>
        <v>#REF!</v>
      </c>
      <c r="K17" s="27" t="e">
        <f t="shared" si="1"/>
        <v>#REF!</v>
      </c>
      <c r="L17" s="136" t="e">
        <f>IF(SUM(#REF!+#REF!)=0," ",(#REF!+#REF!))</f>
        <v>#REF!</v>
      </c>
      <c r="M17" s="136" t="e">
        <f>IF(#REF!=0," ",#REF!)</f>
        <v>#REF!</v>
      </c>
      <c r="N17" s="136" t="e">
        <f>IF(#REF!=0," ",#REF!)</f>
        <v>#REF!</v>
      </c>
      <c r="O17" s="136" t="e">
        <f>IF(#REF!=0," ",#REF!)</f>
        <v>#REF!</v>
      </c>
      <c r="P17" s="136" t="e">
        <f t="shared" si="2"/>
        <v>#REF!</v>
      </c>
      <c r="Q17" s="136" t="e">
        <f>IF(#REF!=0," ",#REF!)</f>
        <v>#REF!</v>
      </c>
      <c r="R17" s="136" t="e">
        <f>IF(#REF!=0," ",#REF!)</f>
        <v>#REF!</v>
      </c>
      <c r="S17" s="136" t="e">
        <f>IF(#REF!=0," ",#REF!)</f>
        <v>#REF!</v>
      </c>
      <c r="T17" s="136" t="e">
        <f>IF(#REF!=0," ",#REF!)</f>
        <v>#REF!</v>
      </c>
      <c r="U17" s="27" t="e">
        <f t="shared" si="3"/>
        <v>#REF!</v>
      </c>
      <c r="V17" s="136" t="e">
        <f>IF(#REF!=0," ",#REF!)</f>
        <v>#REF!</v>
      </c>
      <c r="W17" s="136" t="e">
        <f>IF(#REF!=0," ",#REF!)</f>
        <v>#REF!</v>
      </c>
      <c r="X17" s="136" t="e">
        <f>IF(#REF!=0," ",#REF!)</f>
        <v>#REF!</v>
      </c>
      <c r="Y17" s="136" t="e">
        <f>IF(#REF!=0," ",#REF!)</f>
        <v>#REF!</v>
      </c>
      <c r="Z17" s="136" t="e">
        <f>IF(Y17=" "," ",Y17/#REF!)</f>
        <v>#REF!</v>
      </c>
      <c r="AA17" s="136" t="e">
        <f>IF(#REF!=0," ",#REF!)</f>
        <v>#REF!</v>
      </c>
    </row>
    <row r="18" spans="1:27" s="25" customFormat="1" ht="24.95" customHeight="1" x14ac:dyDescent="0.25">
      <c r="A18" s="8">
        <v>7</v>
      </c>
      <c r="B18" s="44" t="e">
        <f>IF(#REF!="","",#REF!)</f>
        <v>#REF!</v>
      </c>
      <c r="C18" s="27" t="e">
        <f>IF(#REF!=0," ",#REF!)</f>
        <v>#REF!</v>
      </c>
      <c r="D18" s="27" t="e">
        <f>IF(#REF!=0," ",#REF!)</f>
        <v>#REF!</v>
      </c>
      <c r="E18" s="27" t="e">
        <f>IF(#REF!=0," ",#REF!)</f>
        <v>#REF!</v>
      </c>
      <c r="F18" s="27" t="e">
        <f t="shared" si="0"/>
        <v>#REF!</v>
      </c>
      <c r="G18" s="27" t="e">
        <f>IF(#REF!=0," ",#REF!)</f>
        <v>#REF!</v>
      </c>
      <c r="H18" s="27" t="e">
        <f>IF(SUM(#REF!+#REF!)=0," ",(#REF!+#REF!))</f>
        <v>#REF!</v>
      </c>
      <c r="I18" s="27" t="e">
        <f>IF(SUM(#REF!+#REF!)=0," ",(#REF!+#REF!))</f>
        <v>#REF!</v>
      </c>
      <c r="J18" s="27" t="e">
        <f>IF(SUM(#REF!+#REF!)=0," ",(#REF!+#REF!))</f>
        <v>#REF!</v>
      </c>
      <c r="K18" s="27" t="e">
        <f t="shared" si="1"/>
        <v>#REF!</v>
      </c>
      <c r="L18" s="27" t="e">
        <f>IF(SUM(#REF!+#REF!)=0," ",(#REF!+#REF!))</f>
        <v>#REF!</v>
      </c>
      <c r="M18" s="27" t="e">
        <f>IF(#REF!=0," ",#REF!)</f>
        <v>#REF!</v>
      </c>
      <c r="N18" s="27" t="e">
        <f>IF(#REF!=0," ",#REF!)</f>
        <v>#REF!</v>
      </c>
      <c r="O18" s="27" t="e">
        <f>IF(#REF!=0," ",#REF!)</f>
        <v>#REF!</v>
      </c>
      <c r="P18" s="27" t="e">
        <f t="shared" si="2"/>
        <v>#REF!</v>
      </c>
      <c r="Q18" s="27" t="e">
        <f>IF(#REF!=0," ",#REF!)</f>
        <v>#REF!</v>
      </c>
      <c r="R18" s="27" t="e">
        <f>IF(#REF!=0," ",#REF!)</f>
        <v>#REF!</v>
      </c>
      <c r="S18" s="27" t="e">
        <f>IF(#REF!=0," ",#REF!)</f>
        <v>#REF!</v>
      </c>
      <c r="T18" s="27" t="e">
        <f>IF(#REF!=0," ",#REF!)</f>
        <v>#REF!</v>
      </c>
      <c r="U18" s="27" t="e">
        <f t="shared" si="3"/>
        <v>#REF!</v>
      </c>
      <c r="V18" s="27" t="e">
        <f>IF(#REF!=0," ",#REF!)</f>
        <v>#REF!</v>
      </c>
      <c r="W18" s="27" t="e">
        <f>IF(#REF!=0," ",#REF!)</f>
        <v>#REF!</v>
      </c>
      <c r="X18" s="27" t="e">
        <f>IF(#REF!=0," ",#REF!)</f>
        <v>#REF!</v>
      </c>
      <c r="Y18" s="27" t="e">
        <f>IF(#REF!=0," ",#REF!)</f>
        <v>#REF!</v>
      </c>
      <c r="Z18" s="27" t="e">
        <f>IF(Y18=" "," ",Y18/#REF!)</f>
        <v>#REF!</v>
      </c>
      <c r="AA18" s="27" t="e">
        <f>IF(#REF!=0," ",#REF!)</f>
        <v>#REF!</v>
      </c>
    </row>
    <row r="19" spans="1:27" s="25" customFormat="1" ht="24.95" customHeight="1" x14ac:dyDescent="0.25">
      <c r="A19" s="8">
        <v>8</v>
      </c>
      <c r="B19" s="44" t="e">
        <f>IF(#REF!="","",#REF!)</f>
        <v>#REF!</v>
      </c>
      <c r="C19" s="27" t="e">
        <f>IF(#REF!=0," ",#REF!)</f>
        <v>#REF!</v>
      </c>
      <c r="D19" s="27" t="e">
        <f>IF(#REF!=0," ",#REF!)</f>
        <v>#REF!</v>
      </c>
      <c r="E19" s="27" t="e">
        <f>IF(#REF!=0," ",#REF!)</f>
        <v>#REF!</v>
      </c>
      <c r="F19" s="27" t="e">
        <f t="shared" si="0"/>
        <v>#REF!</v>
      </c>
      <c r="G19" s="27" t="e">
        <f>IF(#REF!=0," ",#REF!)</f>
        <v>#REF!</v>
      </c>
      <c r="H19" s="27" t="e">
        <f>IF(SUM(#REF!+#REF!)=0," ",(#REF!+#REF!))</f>
        <v>#REF!</v>
      </c>
      <c r="I19" s="27" t="e">
        <f>IF(SUM(#REF!+#REF!)=0," ",(#REF!+#REF!))</f>
        <v>#REF!</v>
      </c>
      <c r="J19" s="27" t="e">
        <f>IF(SUM(#REF!+#REF!)=0," ",(#REF!+#REF!))</f>
        <v>#REF!</v>
      </c>
      <c r="K19" s="27" t="e">
        <f t="shared" si="1"/>
        <v>#REF!</v>
      </c>
      <c r="L19" s="27" t="e">
        <f>IF(SUM(#REF!+#REF!)=0," ",(#REF!+#REF!))</f>
        <v>#REF!</v>
      </c>
      <c r="M19" s="27" t="e">
        <f>IF(#REF!=0," ",#REF!)</f>
        <v>#REF!</v>
      </c>
      <c r="N19" s="27" t="e">
        <f>IF(#REF!=0," ",#REF!)</f>
        <v>#REF!</v>
      </c>
      <c r="O19" s="27" t="e">
        <f>IF(#REF!=0," ",#REF!)</f>
        <v>#REF!</v>
      </c>
      <c r="P19" s="27" t="e">
        <f t="shared" si="2"/>
        <v>#REF!</v>
      </c>
      <c r="Q19" s="27" t="e">
        <f>IF(#REF!=0," ",#REF!)</f>
        <v>#REF!</v>
      </c>
      <c r="R19" s="27" t="e">
        <f>IF(#REF!=0," ",#REF!)</f>
        <v>#REF!</v>
      </c>
      <c r="S19" s="27" t="e">
        <f>IF(#REF!=0," ",#REF!)</f>
        <v>#REF!</v>
      </c>
      <c r="T19" s="27" t="e">
        <f>IF(#REF!=0," ",#REF!)</f>
        <v>#REF!</v>
      </c>
      <c r="U19" s="27" t="e">
        <f t="shared" si="3"/>
        <v>#REF!</v>
      </c>
      <c r="V19" s="27" t="e">
        <f>IF(#REF!=0," ",#REF!)</f>
        <v>#REF!</v>
      </c>
      <c r="W19" s="27" t="e">
        <f>IF(#REF!=0," ",#REF!)</f>
        <v>#REF!</v>
      </c>
      <c r="X19" s="27" t="e">
        <f>IF(#REF!=0," ",#REF!)</f>
        <v>#REF!</v>
      </c>
      <c r="Y19" s="27" t="e">
        <f>IF(#REF!=0," ",#REF!)</f>
        <v>#REF!</v>
      </c>
      <c r="Z19" s="27" t="e">
        <f>IF(Y19=" "," ",Y19/#REF!)</f>
        <v>#REF!</v>
      </c>
      <c r="AA19" s="27" t="e">
        <f>IF(#REF!=0," ",#REF!)</f>
        <v>#REF!</v>
      </c>
    </row>
    <row r="20" spans="1:27" s="25" customFormat="1" ht="24.95" customHeight="1" x14ac:dyDescent="0.25">
      <c r="A20" s="8">
        <v>9</v>
      </c>
      <c r="B20" s="44" t="e">
        <f>IF(#REF!="","",#REF!)</f>
        <v>#REF!</v>
      </c>
      <c r="C20" s="27" t="e">
        <f>IF(#REF!=0," ",#REF!)</f>
        <v>#REF!</v>
      </c>
      <c r="D20" s="27" t="e">
        <f>IF(#REF!=0," ",#REF!)</f>
        <v>#REF!</v>
      </c>
      <c r="E20" s="27" t="e">
        <f>IF(#REF!=0," ",#REF!)</f>
        <v>#REF!</v>
      </c>
      <c r="F20" s="27" t="e">
        <f t="shared" si="0"/>
        <v>#REF!</v>
      </c>
      <c r="G20" s="27" t="e">
        <f>IF(#REF!=0," ",#REF!)</f>
        <v>#REF!</v>
      </c>
      <c r="H20" s="27" t="e">
        <f>IF(SUM(#REF!+#REF!)=0," ",(#REF!+#REF!))</f>
        <v>#REF!</v>
      </c>
      <c r="I20" s="27" t="e">
        <f>IF(SUM(#REF!+#REF!)=0," ",(#REF!+#REF!))</f>
        <v>#REF!</v>
      </c>
      <c r="J20" s="27" t="e">
        <f>IF(SUM(#REF!+#REF!)=0," ",(#REF!+#REF!))</f>
        <v>#REF!</v>
      </c>
      <c r="K20" s="27" t="e">
        <f t="shared" si="1"/>
        <v>#REF!</v>
      </c>
      <c r="L20" s="27" t="e">
        <f>IF(SUM(#REF!+#REF!)=0," ",(#REF!+#REF!))</f>
        <v>#REF!</v>
      </c>
      <c r="M20" s="27" t="e">
        <f>IF(#REF!=0," ",#REF!)</f>
        <v>#REF!</v>
      </c>
      <c r="N20" s="27" t="e">
        <f>IF(#REF!=0," ",#REF!)</f>
        <v>#REF!</v>
      </c>
      <c r="O20" s="27" t="e">
        <f>IF(#REF!=0," ",#REF!)</f>
        <v>#REF!</v>
      </c>
      <c r="P20" s="27" t="e">
        <f t="shared" si="2"/>
        <v>#REF!</v>
      </c>
      <c r="Q20" s="27" t="e">
        <f>IF(#REF!=0," ",#REF!)</f>
        <v>#REF!</v>
      </c>
      <c r="R20" s="27" t="e">
        <f>IF(#REF!=0," ",#REF!)</f>
        <v>#REF!</v>
      </c>
      <c r="S20" s="27" t="e">
        <f>IF(#REF!=0," ",#REF!)</f>
        <v>#REF!</v>
      </c>
      <c r="T20" s="27" t="e">
        <f>IF(#REF!=0," ",#REF!)</f>
        <v>#REF!</v>
      </c>
      <c r="U20" s="27" t="e">
        <f t="shared" si="3"/>
        <v>#REF!</v>
      </c>
      <c r="V20" s="27" t="e">
        <f>IF(#REF!=0," ",#REF!)</f>
        <v>#REF!</v>
      </c>
      <c r="W20" s="27" t="e">
        <f>IF(#REF!=0," ",#REF!)</f>
        <v>#REF!</v>
      </c>
      <c r="X20" s="27" t="e">
        <f>IF(#REF!=0," ",#REF!)</f>
        <v>#REF!</v>
      </c>
      <c r="Y20" s="27" t="e">
        <f>IF(#REF!=0," ",#REF!)</f>
        <v>#REF!</v>
      </c>
      <c r="Z20" s="27" t="e">
        <f>IF(Y20=" "," ",Y20/#REF!)</f>
        <v>#REF!</v>
      </c>
      <c r="AA20" s="27" t="e">
        <f>IF(#REF!=0," ",#REF!)</f>
        <v>#REF!</v>
      </c>
    </row>
    <row r="21" spans="1:27" s="25" customFormat="1" ht="24.95" customHeight="1" x14ac:dyDescent="0.25">
      <c r="A21" s="8">
        <v>10</v>
      </c>
      <c r="B21" s="44" t="e">
        <f>IF(#REF!="","",#REF!)</f>
        <v>#REF!</v>
      </c>
      <c r="C21" s="27" t="e">
        <f>IF(#REF!=0," ",#REF!)</f>
        <v>#REF!</v>
      </c>
      <c r="D21" s="27" t="e">
        <f>IF(#REF!=0," ",#REF!)</f>
        <v>#REF!</v>
      </c>
      <c r="E21" s="27" t="e">
        <f>IF(#REF!=0," ",#REF!)</f>
        <v>#REF!</v>
      </c>
      <c r="F21" s="27" t="e">
        <f t="shared" si="0"/>
        <v>#REF!</v>
      </c>
      <c r="G21" s="27" t="e">
        <f>IF(#REF!=0," ",#REF!)</f>
        <v>#REF!</v>
      </c>
      <c r="H21" s="27" t="e">
        <f>IF(SUM(#REF!+#REF!)=0," ",(#REF!+#REF!))</f>
        <v>#REF!</v>
      </c>
      <c r="I21" s="27" t="e">
        <f>IF(SUM(#REF!+#REF!)=0," ",(#REF!+#REF!))</f>
        <v>#REF!</v>
      </c>
      <c r="J21" s="27" t="e">
        <f>IF(SUM(#REF!+#REF!)=0," ",(#REF!+#REF!))</f>
        <v>#REF!</v>
      </c>
      <c r="K21" s="27" t="e">
        <f t="shared" si="1"/>
        <v>#REF!</v>
      </c>
      <c r="L21" s="27" t="e">
        <f>IF(SUM(#REF!+#REF!)=0," ",(#REF!+#REF!))</f>
        <v>#REF!</v>
      </c>
      <c r="M21" s="27" t="e">
        <f>IF(#REF!=0," ",#REF!)</f>
        <v>#REF!</v>
      </c>
      <c r="N21" s="27" t="e">
        <f>IF(#REF!=0," ",#REF!)</f>
        <v>#REF!</v>
      </c>
      <c r="O21" s="27" t="e">
        <f>IF(#REF!=0," ",#REF!)</f>
        <v>#REF!</v>
      </c>
      <c r="P21" s="27" t="e">
        <f t="shared" si="2"/>
        <v>#REF!</v>
      </c>
      <c r="Q21" s="27" t="e">
        <f>IF(#REF!=0," ",#REF!)</f>
        <v>#REF!</v>
      </c>
      <c r="R21" s="27" t="e">
        <f>IF(#REF!=0," ",#REF!)</f>
        <v>#REF!</v>
      </c>
      <c r="S21" s="27" t="e">
        <f>IF(#REF!=0," ",#REF!)</f>
        <v>#REF!</v>
      </c>
      <c r="T21" s="27" t="e">
        <f>IF(#REF!=0," ",#REF!)</f>
        <v>#REF!</v>
      </c>
      <c r="U21" s="27" t="e">
        <f t="shared" si="3"/>
        <v>#REF!</v>
      </c>
      <c r="V21" s="27" t="e">
        <f>IF(#REF!=0," ",#REF!)</f>
        <v>#REF!</v>
      </c>
      <c r="W21" s="27" t="e">
        <f>IF(#REF!=0," ",#REF!)</f>
        <v>#REF!</v>
      </c>
      <c r="X21" s="27" t="e">
        <f>IF(#REF!=0," ",#REF!)</f>
        <v>#REF!</v>
      </c>
      <c r="Y21" s="27" t="e">
        <f>IF(#REF!=0," ",#REF!)</f>
        <v>#REF!</v>
      </c>
      <c r="Z21" s="27" t="e">
        <f>IF(Y21=" "," ",Y21/#REF!)</f>
        <v>#REF!</v>
      </c>
      <c r="AA21" s="27" t="e">
        <f>IF(#REF!=0," ",#REF!)</f>
        <v>#REF!</v>
      </c>
    </row>
    <row r="22" spans="1:27" s="206" customFormat="1" ht="20.100000000000001" customHeight="1" x14ac:dyDescent="0.25">
      <c r="A22" s="353" t="s">
        <v>52</v>
      </c>
      <c r="B22" s="353"/>
      <c r="C22" s="17" t="e">
        <f>SUM(C12:C21)</f>
        <v>#REF!</v>
      </c>
      <c r="D22" s="17" t="e">
        <f>SUM(D12:D21)</f>
        <v>#REF!</v>
      </c>
      <c r="E22" s="17" t="e">
        <f>SUM(E12:E21)</f>
        <v>#REF!</v>
      </c>
      <c r="F22" s="17" t="s">
        <v>32</v>
      </c>
      <c r="G22" s="17" t="e">
        <f>SUM(G12:G21)</f>
        <v>#REF!</v>
      </c>
      <c r="H22" s="36" t="e">
        <f>SUM(H12:H21)</f>
        <v>#REF!</v>
      </c>
      <c r="I22" s="36" t="e">
        <f>SUM(I12:I21)</f>
        <v>#REF!</v>
      </c>
      <c r="J22" s="36" t="e">
        <f>SUM(J12:J21)</f>
        <v>#REF!</v>
      </c>
      <c r="K22" s="36" t="s">
        <v>32</v>
      </c>
      <c r="L22" s="36" t="e">
        <f>SUM(L12:L21)</f>
        <v>#REF!</v>
      </c>
      <c r="M22" s="17" t="e">
        <f>SUM(M12:M21)</f>
        <v>#REF!</v>
      </c>
      <c r="N22" s="17" t="e">
        <f>SUM(N12:N21)</f>
        <v>#REF!</v>
      </c>
      <c r="O22" s="17" t="e">
        <f>SUM(O12:O21)</f>
        <v>#REF!</v>
      </c>
      <c r="P22" s="17" t="s">
        <v>32</v>
      </c>
      <c r="Q22" s="17" t="e">
        <f>SUM(Q12:Q21)</f>
        <v>#REF!</v>
      </c>
      <c r="R22" s="36" t="e">
        <f>SUM(R12:R21)</f>
        <v>#REF!</v>
      </c>
      <c r="S22" s="36" t="e">
        <f t="shared" ref="S22:T22" si="4">SUM(S12:S21)</f>
        <v>#REF!</v>
      </c>
      <c r="T22" s="36" t="e">
        <f t="shared" si="4"/>
        <v>#REF!</v>
      </c>
      <c r="U22" s="36" t="s">
        <v>32</v>
      </c>
      <c r="V22" s="36" t="e">
        <f>SUM(V12:V21)</f>
        <v>#REF!</v>
      </c>
      <c r="W22" s="17" t="e">
        <f>SUM(W12:W21)</f>
        <v>#REF!</v>
      </c>
      <c r="X22" s="17" t="e">
        <f>SUM(X12:X21)</f>
        <v>#REF!</v>
      </c>
      <c r="Y22" s="17" t="e">
        <f>SUM(Y12:Y21)</f>
        <v>#REF!</v>
      </c>
      <c r="Z22" s="17" t="s">
        <v>32</v>
      </c>
      <c r="AA22" s="17" t="e">
        <f>SUM(AA12:AA21)</f>
        <v>#REF!</v>
      </c>
    </row>
    <row r="25" spans="1:27" ht="21" x14ac:dyDescent="0.25">
      <c r="A25" s="310" t="s">
        <v>216</v>
      </c>
      <c r="B25" s="310"/>
      <c r="C25" s="310"/>
      <c r="D25" s="310"/>
      <c r="E25" s="310"/>
      <c r="F25" s="310"/>
      <c r="G25" s="310"/>
      <c r="H25" s="310"/>
      <c r="I25" s="310"/>
      <c r="J25" s="310"/>
      <c r="K25" s="310"/>
      <c r="L25" s="310"/>
      <c r="M25" s="310"/>
      <c r="N25" s="310"/>
      <c r="O25" s="310"/>
      <c r="P25" s="310"/>
      <c r="Q25" s="310"/>
    </row>
    <row r="27" spans="1:27" s="6" customFormat="1" ht="20.100000000000001" customHeight="1" x14ac:dyDescent="0.25">
      <c r="A27" s="325" t="s">
        <v>47</v>
      </c>
      <c r="B27" s="325"/>
      <c r="C27" s="355" t="s">
        <v>22</v>
      </c>
      <c r="D27" s="356"/>
      <c r="E27" s="357"/>
      <c r="F27" s="321" t="s">
        <v>23</v>
      </c>
      <c r="G27" s="322"/>
      <c r="H27" s="323"/>
      <c r="I27" s="355" t="s">
        <v>24</v>
      </c>
      <c r="J27" s="356"/>
      <c r="K27" s="357"/>
      <c r="L27" s="321" t="s">
        <v>31</v>
      </c>
      <c r="M27" s="322"/>
      <c r="N27" s="323"/>
    </row>
    <row r="28" spans="1:27" s="6" customFormat="1" ht="75" x14ac:dyDescent="0.25">
      <c r="A28" s="165" t="s">
        <v>14</v>
      </c>
      <c r="B28" s="165" t="s">
        <v>25</v>
      </c>
      <c r="C28" s="52" t="s">
        <v>196</v>
      </c>
      <c r="D28" s="52" t="s">
        <v>197</v>
      </c>
      <c r="E28" s="52" t="s">
        <v>198</v>
      </c>
      <c r="F28" s="165" t="s">
        <v>192</v>
      </c>
      <c r="G28" s="165" t="s">
        <v>61</v>
      </c>
      <c r="H28" s="165" t="s">
        <v>64</v>
      </c>
      <c r="I28" s="52" t="s">
        <v>199</v>
      </c>
      <c r="J28" s="52" t="s">
        <v>61</v>
      </c>
      <c r="K28" s="52" t="s">
        <v>64</v>
      </c>
      <c r="L28" s="165" t="s">
        <v>200</v>
      </c>
      <c r="M28" s="165" t="s">
        <v>61</v>
      </c>
      <c r="N28" s="165" t="s">
        <v>64</v>
      </c>
    </row>
    <row r="29" spans="1:27" s="25" customFormat="1" ht="24.95" customHeight="1" x14ac:dyDescent="0.25">
      <c r="A29" s="8">
        <v>1</v>
      </c>
      <c r="B29" s="44" t="str">
        <f>B12</f>
        <v>OFICINA NACIONAL DE SEMILLAS</v>
      </c>
      <c r="C29" s="27" t="str">
        <f>IF('5-Edificio 1'!C48=0," ",'5-Edificio 1'!C48)</f>
        <v xml:space="preserve"> </v>
      </c>
      <c r="D29" s="27" t="str">
        <f>IF('5-Edificio 1'!D48=0," ",'5-Edificio 1'!D48)</f>
        <v xml:space="preserve"> </v>
      </c>
      <c r="E29" s="27" t="str">
        <f>IF('5-Edificio 1'!K48=0," ",'5-Edificio 1'!K48)</f>
        <v xml:space="preserve"> </v>
      </c>
      <c r="F29" s="27" t="str">
        <f>IF('5-Edificio 1'!L48=0," ",'5-Edificio 1'!L48)</f>
        <v xml:space="preserve"> </v>
      </c>
      <c r="G29" s="27" t="str">
        <f>IF('5-Edificio 1'!M48=0," ",'5-Edificio 1'!M48)</f>
        <v xml:space="preserve"> </v>
      </c>
      <c r="H29" s="27" t="str">
        <f>IF('5-Edificio 1'!T48=0," ",'5-Edificio 1'!T48)</f>
        <v xml:space="preserve"> </v>
      </c>
      <c r="I29" s="27" t="str">
        <f>IF('5-Edificio 1'!U48=0," ",'5-Edificio 1'!U48)</f>
        <v xml:space="preserve"> </v>
      </c>
      <c r="J29" s="27" t="str">
        <f>IF('5-Edificio 1'!V48=0," ",'5-Edificio 1'!V48)</f>
        <v xml:space="preserve"> </v>
      </c>
      <c r="K29" s="27" t="str">
        <f>IF('5-Edificio 1'!AC48=0," ",'5-Edificio 1'!AC48)</f>
        <v xml:space="preserve"> </v>
      </c>
      <c r="L29" s="27" t="str">
        <f>IF('5-Edificio 1'!AD48=0," ",'5-Edificio 1'!AD48)</f>
        <v xml:space="preserve"> </v>
      </c>
      <c r="M29" s="27" t="str">
        <f>IF('5-Edificio 1'!AE48=0," ",'5-Edificio 1'!AE48)</f>
        <v xml:space="preserve"> </v>
      </c>
      <c r="N29" s="27" t="str">
        <f>IF('5-Edificio 1'!AL48=0," ",'5-Edificio 1'!AL48)</f>
        <v xml:space="preserve"> </v>
      </c>
    </row>
    <row r="30" spans="1:27" s="25" customFormat="1" ht="24.95" customHeight="1" x14ac:dyDescent="0.25">
      <c r="A30" s="8">
        <v>2</v>
      </c>
      <c r="B30" s="44" t="e">
        <f t="shared" ref="B30:B38" si="5">B13</f>
        <v>#REF!</v>
      </c>
      <c r="C30" s="27" t="e">
        <f>IF(#REF!=0," ",#REF!)</f>
        <v>#REF!</v>
      </c>
      <c r="D30" s="27" t="e">
        <f>IF(#REF!=0," ",#REF!)</f>
        <v>#REF!</v>
      </c>
      <c r="E30" s="27" t="e">
        <f>IF(#REF!=0," ",#REF!)</f>
        <v>#REF!</v>
      </c>
      <c r="F30" s="27" t="e">
        <f>IF(#REF!=0," ",#REF!)</f>
        <v>#REF!</v>
      </c>
      <c r="G30" s="27" t="e">
        <f>IF(#REF!=0," ",#REF!)</f>
        <v>#REF!</v>
      </c>
      <c r="H30" s="27" t="e">
        <f>IF(#REF!=0," ",#REF!)</f>
        <v>#REF!</v>
      </c>
      <c r="I30" s="27" t="e">
        <f>IF(#REF!=0," ",#REF!)</f>
        <v>#REF!</v>
      </c>
      <c r="J30" s="27" t="e">
        <f>IF(#REF!=0," ",#REF!)</f>
        <v>#REF!</v>
      </c>
      <c r="K30" s="27" t="e">
        <f>IF(#REF!=0," ",#REF!)</f>
        <v>#REF!</v>
      </c>
      <c r="L30" s="27" t="e">
        <f>IF(#REF!=0," ",#REF!)</f>
        <v>#REF!</v>
      </c>
      <c r="M30" s="27" t="e">
        <f>IF(#REF!=0," ",#REF!)</f>
        <v>#REF!</v>
      </c>
      <c r="N30" s="27" t="e">
        <f>IF(#REF!=0," ",#REF!)</f>
        <v>#REF!</v>
      </c>
    </row>
    <row r="31" spans="1:27" s="25" customFormat="1" ht="24.95" customHeight="1" x14ac:dyDescent="0.25">
      <c r="A31" s="8">
        <v>3</v>
      </c>
      <c r="B31" s="44" t="e">
        <f t="shared" si="5"/>
        <v>#REF!</v>
      </c>
      <c r="C31" s="27" t="e">
        <f>IF(#REF!=0," ",#REF!)</f>
        <v>#REF!</v>
      </c>
      <c r="D31" s="27" t="e">
        <f>IF(#REF!=0," ",#REF!)</f>
        <v>#REF!</v>
      </c>
      <c r="E31" s="27" t="e">
        <f>IF(#REF!=0," ",#REF!)</f>
        <v>#REF!</v>
      </c>
      <c r="F31" s="27" t="e">
        <f>IF(#REF!=0," ",#REF!)</f>
        <v>#REF!</v>
      </c>
      <c r="G31" s="27" t="e">
        <f>IF(#REF!=0," ",#REF!)</f>
        <v>#REF!</v>
      </c>
      <c r="H31" s="27" t="e">
        <f>IF(#REF!=0," ",#REF!)</f>
        <v>#REF!</v>
      </c>
      <c r="I31" s="27" t="e">
        <f>IF(#REF!=0," ",#REF!)</f>
        <v>#REF!</v>
      </c>
      <c r="J31" s="27" t="e">
        <f>IF(#REF!=0," ",#REF!)</f>
        <v>#REF!</v>
      </c>
      <c r="K31" s="27" t="e">
        <f>IF(#REF!=0," ",#REF!)</f>
        <v>#REF!</v>
      </c>
      <c r="L31" s="27" t="e">
        <f>IF(#REF!=0," ",#REF!)</f>
        <v>#REF!</v>
      </c>
      <c r="M31" s="27" t="e">
        <f>IF(#REF!=0," ",#REF!)</f>
        <v>#REF!</v>
      </c>
      <c r="N31" s="27" t="e">
        <f>IF(#REF!=0," ",#REF!)</f>
        <v>#REF!</v>
      </c>
    </row>
    <row r="32" spans="1:27" s="25" customFormat="1" ht="24.95" customHeight="1" x14ac:dyDescent="0.25">
      <c r="A32" s="8">
        <v>4</v>
      </c>
      <c r="B32" s="44" t="e">
        <f t="shared" si="5"/>
        <v>#REF!</v>
      </c>
      <c r="C32" s="27" t="e">
        <f>IF(#REF!=0," ",#REF!)</f>
        <v>#REF!</v>
      </c>
      <c r="D32" s="27" t="e">
        <f>IF(#REF!=0," ",#REF!)</f>
        <v>#REF!</v>
      </c>
      <c r="E32" s="27" t="e">
        <f>IF(#REF!=0," ",#REF!)</f>
        <v>#REF!</v>
      </c>
      <c r="F32" s="27" t="e">
        <f>IF(#REF!=0," ",#REF!)</f>
        <v>#REF!</v>
      </c>
      <c r="G32" s="27" t="e">
        <f>IF(#REF!=0," ",#REF!)</f>
        <v>#REF!</v>
      </c>
      <c r="H32" s="27" t="e">
        <f>IF(#REF!=0," ",#REF!)</f>
        <v>#REF!</v>
      </c>
      <c r="I32" s="27" t="e">
        <f>IF(#REF!=0," ",#REF!)</f>
        <v>#REF!</v>
      </c>
      <c r="J32" s="27" t="e">
        <f>IF(#REF!=0," ",#REF!)</f>
        <v>#REF!</v>
      </c>
      <c r="K32" s="27" t="e">
        <f>IF(#REF!=0," ",#REF!)</f>
        <v>#REF!</v>
      </c>
      <c r="L32" s="27" t="e">
        <f>IF(#REF!=0," ",#REF!)</f>
        <v>#REF!</v>
      </c>
      <c r="M32" s="27" t="e">
        <f>IF(#REF!=0," ",#REF!)</f>
        <v>#REF!</v>
      </c>
      <c r="N32" s="27" t="e">
        <f>IF(#REF!=0," ",#REF!)</f>
        <v>#REF!</v>
      </c>
    </row>
    <row r="33" spans="1:24" s="25" customFormat="1" ht="24.95" customHeight="1" x14ac:dyDescent="0.25">
      <c r="A33" s="8">
        <v>5</v>
      </c>
      <c r="B33" s="44" t="e">
        <f t="shared" si="5"/>
        <v>#REF!</v>
      </c>
      <c r="C33" s="27" t="e">
        <f>IF(#REF!=0," ",#REF!)</f>
        <v>#REF!</v>
      </c>
      <c r="D33" s="27" t="e">
        <f>IF(#REF!=0," ",#REF!)</f>
        <v>#REF!</v>
      </c>
      <c r="E33" s="27" t="e">
        <f>IF(#REF!=0," ",#REF!)</f>
        <v>#REF!</v>
      </c>
      <c r="F33" s="27" t="e">
        <f>IF(#REF!=0," ",#REF!)</f>
        <v>#REF!</v>
      </c>
      <c r="G33" s="27" t="e">
        <f>IF(#REF!=0," ",#REF!)</f>
        <v>#REF!</v>
      </c>
      <c r="H33" s="27" t="e">
        <f>IF(#REF!=0," ",#REF!)</f>
        <v>#REF!</v>
      </c>
      <c r="I33" s="27" t="e">
        <f>IF(#REF!=0," ",#REF!)</f>
        <v>#REF!</v>
      </c>
      <c r="J33" s="27" t="e">
        <f>IF(#REF!=0," ",#REF!)</f>
        <v>#REF!</v>
      </c>
      <c r="K33" s="27" t="e">
        <f>IF(#REF!=0," ",#REF!)</f>
        <v>#REF!</v>
      </c>
      <c r="L33" s="27" t="e">
        <f>IF(#REF!=0," ",#REF!)</f>
        <v>#REF!</v>
      </c>
      <c r="M33" s="27" t="e">
        <f>IF(#REF!=0," ",#REF!)</f>
        <v>#REF!</v>
      </c>
      <c r="N33" s="27" t="e">
        <f>IF(#REF!=0," ",#REF!)</f>
        <v>#REF!</v>
      </c>
    </row>
    <row r="34" spans="1:24" s="25" customFormat="1" ht="24.95" customHeight="1" x14ac:dyDescent="0.25">
      <c r="A34" s="8">
        <v>6</v>
      </c>
      <c r="B34" s="44" t="e">
        <f t="shared" si="5"/>
        <v>#REF!</v>
      </c>
      <c r="C34" s="27" t="e">
        <f>IF(#REF!=0," ",#REF!)</f>
        <v>#REF!</v>
      </c>
      <c r="D34" s="27" t="e">
        <f>IF(#REF!=0," ",#REF!)</f>
        <v>#REF!</v>
      </c>
      <c r="E34" s="27" t="e">
        <f>IF(#REF!=0," ",#REF!)</f>
        <v>#REF!</v>
      </c>
      <c r="F34" s="27" t="e">
        <f>IF(#REF!=0," ",#REF!)</f>
        <v>#REF!</v>
      </c>
      <c r="G34" s="27" t="e">
        <f>IF(#REF!=0," ",#REF!)</f>
        <v>#REF!</v>
      </c>
      <c r="H34" s="27" t="e">
        <f>IF(#REF!=0," ",#REF!)</f>
        <v>#REF!</v>
      </c>
      <c r="I34" s="27" t="e">
        <f>IF(#REF!=0," ",#REF!)</f>
        <v>#REF!</v>
      </c>
      <c r="J34" s="27" t="e">
        <f>IF(#REF!=0," ",#REF!)</f>
        <v>#REF!</v>
      </c>
      <c r="K34" s="27" t="e">
        <f>IF(#REF!=0," ",#REF!)</f>
        <v>#REF!</v>
      </c>
      <c r="L34" s="27" t="e">
        <f>IF(#REF!=0," ",#REF!)</f>
        <v>#REF!</v>
      </c>
      <c r="M34" s="27" t="e">
        <f>IF(#REF!=0," ",#REF!)</f>
        <v>#REF!</v>
      </c>
      <c r="N34" s="27" t="e">
        <f>IF(#REF!=0," ",#REF!)</f>
        <v>#REF!</v>
      </c>
    </row>
    <row r="35" spans="1:24" s="25" customFormat="1" ht="24.95" customHeight="1" x14ac:dyDescent="0.25">
      <c r="A35" s="8">
        <v>7</v>
      </c>
      <c r="B35" s="44" t="e">
        <f t="shared" si="5"/>
        <v>#REF!</v>
      </c>
      <c r="C35" s="27" t="e">
        <f>IF(#REF!=0," ",#REF!)</f>
        <v>#REF!</v>
      </c>
      <c r="D35" s="27" t="e">
        <f>IF(#REF!=0," ",#REF!)</f>
        <v>#REF!</v>
      </c>
      <c r="E35" s="27" t="e">
        <f>IF(#REF!=0," ",#REF!)</f>
        <v>#REF!</v>
      </c>
      <c r="F35" s="27" t="e">
        <f>IF(#REF!=0," ",#REF!)</f>
        <v>#REF!</v>
      </c>
      <c r="G35" s="27" t="e">
        <f>IF(#REF!=0," ",#REF!)</f>
        <v>#REF!</v>
      </c>
      <c r="H35" s="27" t="e">
        <f>IF(#REF!=0," ",#REF!)</f>
        <v>#REF!</v>
      </c>
      <c r="I35" s="27" t="e">
        <f>IF(#REF!=0," ",#REF!)</f>
        <v>#REF!</v>
      </c>
      <c r="J35" s="27" t="e">
        <f>IF(#REF!=0," ",#REF!)</f>
        <v>#REF!</v>
      </c>
      <c r="K35" s="27" t="e">
        <f>IF(#REF!=0," ",#REF!)</f>
        <v>#REF!</v>
      </c>
      <c r="L35" s="27" t="e">
        <f>IF(#REF!=0," ",#REF!)</f>
        <v>#REF!</v>
      </c>
      <c r="M35" s="27" t="e">
        <f>IF(#REF!=0," ",#REF!)</f>
        <v>#REF!</v>
      </c>
      <c r="N35" s="27" t="e">
        <f>IF(#REF!=0," ",#REF!)</f>
        <v>#REF!</v>
      </c>
    </row>
    <row r="36" spans="1:24" s="25" customFormat="1" ht="24.95" customHeight="1" x14ac:dyDescent="0.25">
      <c r="A36" s="8">
        <v>8</v>
      </c>
      <c r="B36" s="44" t="e">
        <f t="shared" si="5"/>
        <v>#REF!</v>
      </c>
      <c r="C36" s="27" t="e">
        <f>IF(#REF!=0," ",#REF!)</f>
        <v>#REF!</v>
      </c>
      <c r="D36" s="27" t="e">
        <f>IF(#REF!=0," ",#REF!)</f>
        <v>#REF!</v>
      </c>
      <c r="E36" s="27" t="e">
        <f>IF(#REF!=0," ",#REF!)</f>
        <v>#REF!</v>
      </c>
      <c r="F36" s="27" t="e">
        <f>IF(#REF!=0," ",#REF!)</f>
        <v>#REF!</v>
      </c>
      <c r="G36" s="27" t="e">
        <f>IF(#REF!=0," ",#REF!)</f>
        <v>#REF!</v>
      </c>
      <c r="H36" s="27" t="e">
        <f>IF(#REF!=0," ",#REF!)</f>
        <v>#REF!</v>
      </c>
      <c r="I36" s="27" t="e">
        <f>IF(#REF!=0," ",#REF!)</f>
        <v>#REF!</v>
      </c>
      <c r="J36" s="27" t="e">
        <f>IF(#REF!=0," ",#REF!)</f>
        <v>#REF!</v>
      </c>
      <c r="K36" s="27" t="e">
        <f>IF(#REF!=0," ",#REF!)</f>
        <v>#REF!</v>
      </c>
      <c r="L36" s="27" t="e">
        <f>IF(#REF!=0," ",#REF!)</f>
        <v>#REF!</v>
      </c>
      <c r="M36" s="27" t="e">
        <f>IF(#REF!=0," ",#REF!)</f>
        <v>#REF!</v>
      </c>
      <c r="N36" s="27" t="e">
        <f>IF(#REF!=0," ",#REF!)</f>
        <v>#REF!</v>
      </c>
    </row>
    <row r="37" spans="1:24" s="25" customFormat="1" ht="24.95" customHeight="1" x14ac:dyDescent="0.25">
      <c r="A37" s="8">
        <v>9</v>
      </c>
      <c r="B37" s="44" t="e">
        <f t="shared" si="5"/>
        <v>#REF!</v>
      </c>
      <c r="C37" s="27" t="e">
        <f>IF(#REF!=0," ",#REF!)</f>
        <v>#REF!</v>
      </c>
      <c r="D37" s="27" t="e">
        <f>IF(#REF!=0," ",#REF!)</f>
        <v>#REF!</v>
      </c>
      <c r="E37" s="27" t="e">
        <f>IF(#REF!=0," ",#REF!)</f>
        <v>#REF!</v>
      </c>
      <c r="F37" s="27" t="e">
        <f>IF(#REF!=0," ",#REF!)</f>
        <v>#REF!</v>
      </c>
      <c r="G37" s="27" t="e">
        <f>IF(#REF!=0," ",#REF!)</f>
        <v>#REF!</v>
      </c>
      <c r="H37" s="27" t="e">
        <f>IF(#REF!=0," ",#REF!)</f>
        <v>#REF!</v>
      </c>
      <c r="I37" s="27" t="e">
        <f>IF(#REF!=0," ",#REF!)</f>
        <v>#REF!</v>
      </c>
      <c r="J37" s="27" t="e">
        <f>IF(#REF!=0," ",#REF!)</f>
        <v>#REF!</v>
      </c>
      <c r="K37" s="27" t="e">
        <f>IF(#REF!=0," ",#REF!)</f>
        <v>#REF!</v>
      </c>
      <c r="L37" s="27" t="e">
        <f>IF(#REF!=0," ",#REF!)</f>
        <v>#REF!</v>
      </c>
      <c r="M37" s="27" t="e">
        <f>IF(#REF!=0," ",#REF!)</f>
        <v>#REF!</v>
      </c>
      <c r="N37" s="27" t="e">
        <f>IF(#REF!=0," ",#REF!)</f>
        <v>#REF!</v>
      </c>
    </row>
    <row r="38" spans="1:24" s="25" customFormat="1" ht="24.95" customHeight="1" x14ac:dyDescent="0.25">
      <c r="A38" s="8">
        <v>10</v>
      </c>
      <c r="B38" s="44" t="e">
        <f t="shared" si="5"/>
        <v>#REF!</v>
      </c>
      <c r="C38" s="27" t="e">
        <f>IF(#REF!=0," ",#REF!)</f>
        <v>#REF!</v>
      </c>
      <c r="D38" s="27" t="e">
        <f>IF(#REF!=0," ",#REF!)</f>
        <v>#REF!</v>
      </c>
      <c r="E38" s="27" t="e">
        <f>IF(#REF!=0," ",#REF!)</f>
        <v>#REF!</v>
      </c>
      <c r="F38" s="27" t="e">
        <f>IF(#REF!=0," ",#REF!)</f>
        <v>#REF!</v>
      </c>
      <c r="G38" s="27" t="e">
        <f>IF(#REF!=0," ",#REF!)</f>
        <v>#REF!</v>
      </c>
      <c r="H38" s="27" t="e">
        <f>IF(#REF!=0," ",#REF!)</f>
        <v>#REF!</v>
      </c>
      <c r="I38" s="27" t="e">
        <f>IF(#REF!=0," ",#REF!)</f>
        <v>#REF!</v>
      </c>
      <c r="J38" s="27" t="e">
        <f>IF(#REF!=0," ",#REF!)</f>
        <v>#REF!</v>
      </c>
      <c r="K38" s="27" t="e">
        <f>IF(#REF!=0," ",#REF!)</f>
        <v>#REF!</v>
      </c>
      <c r="L38" s="27" t="e">
        <f>IF(#REF!=0," ",#REF!)</f>
        <v>#REF!</v>
      </c>
      <c r="M38" s="27" t="e">
        <f>IF(#REF!=0," ",#REF!)</f>
        <v>#REF!</v>
      </c>
      <c r="N38" s="27" t="e">
        <f>IF(#REF!=0," ",#REF!)</f>
        <v>#REF!</v>
      </c>
    </row>
    <row r="39" spans="1:24" s="206" customFormat="1" ht="20.100000000000001" customHeight="1" x14ac:dyDescent="0.25">
      <c r="A39" s="341" t="s">
        <v>52</v>
      </c>
      <c r="B39" s="341"/>
      <c r="C39" s="207" t="e">
        <f>SUM(C29:C38)</f>
        <v>#REF!</v>
      </c>
      <c r="D39" s="207" t="e">
        <f t="shared" ref="D39:N39" si="6">SUM(D29:D38)</f>
        <v>#REF!</v>
      </c>
      <c r="E39" s="207" t="e">
        <f t="shared" si="6"/>
        <v>#REF!</v>
      </c>
      <c r="F39" s="207" t="e">
        <f t="shared" si="6"/>
        <v>#REF!</v>
      </c>
      <c r="G39" s="207" t="e">
        <f t="shared" si="6"/>
        <v>#REF!</v>
      </c>
      <c r="H39" s="207" t="e">
        <f t="shared" si="6"/>
        <v>#REF!</v>
      </c>
      <c r="I39" s="207" t="e">
        <f t="shared" si="6"/>
        <v>#REF!</v>
      </c>
      <c r="J39" s="207" t="e">
        <f t="shared" si="6"/>
        <v>#REF!</v>
      </c>
      <c r="K39" s="207" t="e">
        <f t="shared" si="6"/>
        <v>#REF!</v>
      </c>
      <c r="L39" s="207" t="e">
        <f t="shared" si="6"/>
        <v>#REF!</v>
      </c>
      <c r="M39" s="207" t="e">
        <f t="shared" si="6"/>
        <v>#REF!</v>
      </c>
      <c r="N39" s="207" t="e">
        <f t="shared" si="6"/>
        <v>#REF!</v>
      </c>
      <c r="O39" s="206" t="str">
        <f t="shared" ref="O39" si="7">IF(SUM(O29:O38)=0,"",SUM(O29:O38))</f>
        <v/>
      </c>
      <c r="P39" s="206" t="str">
        <f t="shared" ref="P39" si="8">IF(SUM(P29:P38)=0,"",SUM(P29:P38))</f>
        <v/>
      </c>
      <c r="Q39" s="206" t="str">
        <f t="shared" ref="Q39" si="9">IF(SUM(Q29:Q38)=0,"",SUM(Q29:Q38))</f>
        <v/>
      </c>
      <c r="S39" s="206" t="str">
        <f t="shared" ref="S39" si="10">IF(SUM(S29:S38)=0,"",SUM(S29:S38))</f>
        <v/>
      </c>
      <c r="T39" s="206" t="str">
        <f t="shared" ref="T39" si="11">IF(SUM(T29:T38)=0,"",SUM(T29:T38))</f>
        <v/>
      </c>
      <c r="U39" s="206" t="str">
        <f t="shared" ref="U39" si="12">IF(SUM(U29:U38)=0,"",SUM(U29:U38))</f>
        <v/>
      </c>
      <c r="V39" s="206" t="str">
        <f t="shared" ref="V39" si="13">IF(SUM(V29:V38)=0,"",SUM(V29:V38))</f>
        <v/>
      </c>
      <c r="X39" s="206" t="str">
        <f t="shared" ref="X39" si="14">IF(SUM(X29:X38)=0,"",SUM(X29:X38))</f>
        <v/>
      </c>
    </row>
    <row r="41" spans="1:24" ht="21" x14ac:dyDescent="0.25">
      <c r="A41" s="310" t="s">
        <v>215</v>
      </c>
      <c r="B41" s="310"/>
      <c r="C41" s="310"/>
      <c r="D41" s="310"/>
      <c r="E41" s="310"/>
      <c r="F41" s="310"/>
      <c r="G41" s="310"/>
      <c r="H41" s="310"/>
      <c r="I41" s="310"/>
      <c r="J41" s="310"/>
      <c r="K41" s="310"/>
      <c r="L41" s="310"/>
      <c r="M41" s="310"/>
      <c r="N41" s="310"/>
      <c r="O41" s="310"/>
      <c r="P41" s="310"/>
      <c r="Q41" s="310"/>
    </row>
    <row r="43" spans="1:24" s="6" customFormat="1" ht="20.100000000000001" customHeight="1" x14ac:dyDescent="0.25">
      <c r="A43" s="348" t="s">
        <v>47</v>
      </c>
      <c r="B43" s="349"/>
      <c r="C43" s="342" t="s">
        <v>22</v>
      </c>
      <c r="D43" s="343"/>
      <c r="E43" s="344"/>
      <c r="F43" s="350" t="s">
        <v>23</v>
      </c>
      <c r="G43" s="351"/>
      <c r="H43" s="352"/>
      <c r="I43" s="342" t="s">
        <v>24</v>
      </c>
      <c r="J43" s="343"/>
      <c r="K43" s="344"/>
      <c r="L43" s="350" t="s">
        <v>38</v>
      </c>
      <c r="M43" s="351"/>
      <c r="N43" s="352"/>
      <c r="O43" s="342" t="s">
        <v>39</v>
      </c>
      <c r="P43" s="343"/>
      <c r="Q43" s="344"/>
      <c r="R43" s="350" t="s">
        <v>31</v>
      </c>
      <c r="S43" s="351"/>
      <c r="T43" s="352"/>
      <c r="U43" s="4"/>
    </row>
    <row r="44" spans="1:24" s="6" customFormat="1" ht="75" x14ac:dyDescent="0.25">
      <c r="A44" s="208" t="s">
        <v>14</v>
      </c>
      <c r="B44" s="208" t="s">
        <v>25</v>
      </c>
      <c r="C44" s="62" t="s">
        <v>60</v>
      </c>
      <c r="D44" s="62" t="s">
        <v>61</v>
      </c>
      <c r="E44" s="62" t="s">
        <v>64</v>
      </c>
      <c r="F44" s="61" t="s">
        <v>66</v>
      </c>
      <c r="G44" s="61" t="s">
        <v>65</v>
      </c>
      <c r="H44" s="61" t="s">
        <v>64</v>
      </c>
      <c r="I44" s="62" t="s">
        <v>60</v>
      </c>
      <c r="J44" s="62" t="s">
        <v>61</v>
      </c>
      <c r="K44" s="62" t="s">
        <v>64</v>
      </c>
      <c r="L44" s="61" t="s">
        <v>67</v>
      </c>
      <c r="M44" s="61" t="s">
        <v>65</v>
      </c>
      <c r="N44" s="61" t="s">
        <v>64</v>
      </c>
      <c r="O44" s="62" t="s">
        <v>60</v>
      </c>
      <c r="P44" s="62" t="s">
        <v>61</v>
      </c>
      <c r="Q44" s="62" t="s">
        <v>64</v>
      </c>
      <c r="R44" s="61" t="s">
        <v>66</v>
      </c>
      <c r="S44" s="61" t="s">
        <v>65</v>
      </c>
      <c r="T44" s="61" t="s">
        <v>64</v>
      </c>
    </row>
    <row r="45" spans="1:24" s="6" customFormat="1" ht="24.95" customHeight="1" x14ac:dyDescent="0.25">
      <c r="A45" s="8">
        <v>1</v>
      </c>
      <c r="B45" s="44" t="str">
        <f>B29</f>
        <v>OFICINA NACIONAL DE SEMILLAS</v>
      </c>
      <c r="C45" s="136">
        <f>IF('5-Edificio 1'!C28+'5-Edificio 1'!C48=0," ",('5-Edificio 1'!C28+'5-Edificio 1'!C48))</f>
        <v>1315.0555555555557</v>
      </c>
      <c r="D45" s="210">
        <f>IF('5-Edificio 1'!D28+'5-Edificio 1'!D48=0," ",('5-Edificio 1'!D28+'5-Edificio 1'!D48))</f>
        <v>615781.8666666667</v>
      </c>
      <c r="E45" s="136">
        <f>IF('5-Edificio 1'!M28+'5-Edificio 1'!K48=0," ",('5-Edificio 1'!M28+'5-Edificio 1'!K48))</f>
        <v>3.5031357277222219</v>
      </c>
      <c r="F45" s="136">
        <f>IF('5-Edificio 1'!N28+'5-Edificio 1'!AX28+'5-Edificio 1'!L48=0," ",('5-Edificio 1'!N28+'5-Edificio 1'!AX28+'5-Edificio 1'!L48))</f>
        <v>112.91222222222223</v>
      </c>
      <c r="G45" s="210">
        <f>IF('5-Edificio 1'!O28+'5-Edificio 1'!AY28+'5-Edificio 1'!M48=0," ",('5-Edificio 1'!O28+'5-Edificio 1'!AY28+'5-Edificio 1'!M48))</f>
        <v>65267.777777777781</v>
      </c>
      <c r="H45" s="136">
        <f>IF('5-Edificio 1'!X28+'5-Edificio 1'!BH28+'5-Edificio 1'!T48=0," ",('5-Edificio 1'!X28+'5-Edificio 1'!BH28+'5-Edificio 1'!T48))</f>
        <v>0.25875597152888885</v>
      </c>
      <c r="I45" s="136" t="str">
        <f>IF('5-Edificio 1'!Y28+'5-Edificio 1'!U48=0," ",('5-Edificio 1'!Y28+'5-Edificio 1'!U48))</f>
        <v xml:space="preserve"> </v>
      </c>
      <c r="J45" s="210" t="str">
        <f>IF('5-Edificio 1'!Z28+'5-Edificio 1'!V48=0," ",('5-Edificio 1'!Z28+'5-Edificio 1'!V48))</f>
        <v xml:space="preserve"> </v>
      </c>
      <c r="K45" s="136" t="str">
        <f>IF('5-Edificio 1'!AI28+'5-Edificio 1'!AC48=0," ",('5-Edificio 1'!AI28+'5-Edificio 1'!AC48))</f>
        <v xml:space="preserve"> </v>
      </c>
      <c r="L45" s="27" t="str">
        <f>R12</f>
        <v xml:space="preserve"> </v>
      </c>
      <c r="M45" s="212" t="str">
        <f>S12</f>
        <v xml:space="preserve"> </v>
      </c>
      <c r="N45" s="27" t="str">
        <f>V12</f>
        <v xml:space="preserve"> </v>
      </c>
      <c r="O45" s="27" t="str">
        <f>W12</f>
        <v xml:space="preserve"> </v>
      </c>
      <c r="P45" s="212" t="str">
        <f>X12</f>
        <v xml:space="preserve"> </v>
      </c>
      <c r="Q45" s="27" t="str">
        <f>AA12</f>
        <v xml:space="preserve"> </v>
      </c>
      <c r="R45" s="27" t="str">
        <f>L29</f>
        <v xml:space="preserve"> </v>
      </c>
      <c r="S45" s="212" t="str">
        <f>M29</f>
        <v xml:space="preserve"> </v>
      </c>
      <c r="T45" s="27" t="str">
        <f>N29</f>
        <v xml:space="preserve"> </v>
      </c>
    </row>
    <row r="46" spans="1:24" s="205" customFormat="1" ht="24.95" customHeight="1" x14ac:dyDescent="0.25">
      <c r="A46" s="96">
        <v>2</v>
      </c>
      <c r="B46" s="135" t="e">
        <f t="shared" ref="B46:B54" si="15">B30</f>
        <v>#REF!</v>
      </c>
      <c r="C46" s="136" t="e">
        <f>IF(#REF!+#REF!=0," ",(#REF!+#REF!))</f>
        <v>#REF!</v>
      </c>
      <c r="D46" s="210" t="e">
        <f>IF(#REF!+#REF!=0," ",(#REF!+#REF!))</f>
        <v>#REF!</v>
      </c>
      <c r="E46" s="136" t="e">
        <f>IF(#REF!+#REF!=0," ",(#REF!+#REF!))</f>
        <v>#REF!</v>
      </c>
      <c r="F46" s="136" t="e">
        <f>IF(#REF!+#REF!+#REF!=0," ",(#REF!+#REF!+#REF!))</f>
        <v>#REF!</v>
      </c>
      <c r="G46" s="210" t="e">
        <f>IF(#REF!+#REF!+#REF!=0," ",(#REF!+#REF!+#REF!))</f>
        <v>#REF!</v>
      </c>
      <c r="H46" s="136" t="e">
        <f>IF(#REF!+#REF!+#REF!=0," ",(#REF!+#REF!+#REF!))</f>
        <v>#REF!</v>
      </c>
      <c r="I46" s="136" t="e">
        <f>IF(#REF!+#REF!=0," ",(#REF!+#REF!))</f>
        <v>#REF!</v>
      </c>
      <c r="J46" s="210" t="e">
        <f>IF(#REF!+#REF!=0," ",(#REF!+#REF!))</f>
        <v>#REF!</v>
      </c>
      <c r="K46" s="136" t="e">
        <f>IF(#REF!+#REF!=0," ",(#REF!+#REF!))</f>
        <v>#REF!</v>
      </c>
      <c r="L46" s="27" t="e">
        <f t="shared" ref="L46:M46" si="16">R13</f>
        <v>#REF!</v>
      </c>
      <c r="M46" s="212" t="e">
        <f t="shared" si="16"/>
        <v>#REF!</v>
      </c>
      <c r="N46" s="27" t="e">
        <f t="shared" ref="N46:N54" si="17">V13</f>
        <v>#REF!</v>
      </c>
      <c r="O46" s="27" t="e">
        <f t="shared" ref="O46:P54" si="18">W13</f>
        <v>#REF!</v>
      </c>
      <c r="P46" s="212" t="e">
        <f t="shared" si="18"/>
        <v>#REF!</v>
      </c>
      <c r="Q46" s="27" t="e">
        <f t="shared" ref="Q46:Q54" si="19">AA13</f>
        <v>#REF!</v>
      </c>
      <c r="R46" s="27" t="e">
        <f t="shared" ref="R46:R54" si="20">L30</f>
        <v>#REF!</v>
      </c>
      <c r="S46" s="212" t="e">
        <f t="shared" ref="S46:S54" si="21">M30</f>
        <v>#REF!</v>
      </c>
      <c r="T46" s="27" t="e">
        <f t="shared" ref="T46:T54" si="22">N30</f>
        <v>#REF!</v>
      </c>
      <c r="U46" s="6"/>
    </row>
    <row r="47" spans="1:24" s="6" customFormat="1" ht="24.95" customHeight="1" x14ac:dyDescent="0.25">
      <c r="A47" s="8">
        <v>3</v>
      </c>
      <c r="B47" s="44" t="e">
        <f t="shared" si="15"/>
        <v>#REF!</v>
      </c>
      <c r="C47" s="136" t="e">
        <f>IF(#REF!+#REF!=0," ",(#REF!+#REF!))</f>
        <v>#REF!</v>
      </c>
      <c r="D47" s="210" t="e">
        <f>IF(#REF!+#REF!=0," ",(#REF!+#REF!))</f>
        <v>#REF!</v>
      </c>
      <c r="E47" s="136" t="e">
        <f>IF(#REF!+#REF!=0," ",(#REF!+#REF!))</f>
        <v>#REF!</v>
      </c>
      <c r="F47" s="136" t="e">
        <f>IF(#REF!+#REF!+#REF!=0," ",(#REF!+#REF!+#REF!))</f>
        <v>#REF!</v>
      </c>
      <c r="G47" s="210" t="e">
        <f>IF(#REF!+#REF!+#REF!=0," ",(#REF!+#REF!+#REF!))</f>
        <v>#REF!</v>
      </c>
      <c r="H47" s="136" t="e">
        <f>IF(#REF!+#REF!+#REF!=0," ",(#REF!+#REF!+#REF!))</f>
        <v>#REF!</v>
      </c>
      <c r="I47" s="136" t="e">
        <f>IF(#REF!+#REF!=0," ",(#REF!+#REF!))</f>
        <v>#REF!</v>
      </c>
      <c r="J47" s="210" t="e">
        <f>IF(#REF!+#REF!=0," ",(#REF!+#REF!))</f>
        <v>#REF!</v>
      </c>
      <c r="K47" s="136" t="e">
        <f>IF(#REF!+#REF!=0," ",(#REF!+#REF!))</f>
        <v>#REF!</v>
      </c>
      <c r="L47" s="27" t="e">
        <f t="shared" ref="L47:M47" si="23">R14</f>
        <v>#REF!</v>
      </c>
      <c r="M47" s="212" t="e">
        <f t="shared" si="23"/>
        <v>#REF!</v>
      </c>
      <c r="N47" s="27" t="e">
        <f t="shared" si="17"/>
        <v>#REF!</v>
      </c>
      <c r="O47" s="27" t="e">
        <f t="shared" si="18"/>
        <v>#REF!</v>
      </c>
      <c r="P47" s="212" t="e">
        <f t="shared" si="18"/>
        <v>#REF!</v>
      </c>
      <c r="Q47" s="27" t="e">
        <f t="shared" si="19"/>
        <v>#REF!</v>
      </c>
      <c r="R47" s="27" t="e">
        <f t="shared" si="20"/>
        <v>#REF!</v>
      </c>
      <c r="S47" s="212" t="e">
        <f t="shared" si="21"/>
        <v>#REF!</v>
      </c>
      <c r="T47" s="27" t="e">
        <f t="shared" si="22"/>
        <v>#REF!</v>
      </c>
      <c r="U47" s="205"/>
    </row>
    <row r="48" spans="1:24" s="6" customFormat="1" ht="24.95" customHeight="1" x14ac:dyDescent="0.25">
      <c r="A48" s="8">
        <v>4</v>
      </c>
      <c r="B48" s="44" t="e">
        <f t="shared" si="15"/>
        <v>#REF!</v>
      </c>
      <c r="C48" s="136" t="e">
        <f>IF(#REF!+#REF!=0," ",(#REF!+#REF!))</f>
        <v>#REF!</v>
      </c>
      <c r="D48" s="210" t="e">
        <f>IF(#REF!+#REF!=0," ",(#REF!+#REF!))</f>
        <v>#REF!</v>
      </c>
      <c r="E48" s="136" t="e">
        <f>IF(#REF!+#REF!=0," ",(#REF!+#REF!))</f>
        <v>#REF!</v>
      </c>
      <c r="F48" s="136" t="e">
        <f>IF(#REF!+#REF!+#REF!=0," ",(#REF!+#REF!+#REF!))</f>
        <v>#REF!</v>
      </c>
      <c r="G48" s="210" t="e">
        <f>IF(#REF!+#REF!+#REF!=0," ",(#REF!+#REF!+#REF!))</f>
        <v>#REF!</v>
      </c>
      <c r="H48" s="136" t="e">
        <f>IF(#REF!+#REF!+#REF!=0," ",(#REF!+#REF!+#REF!))</f>
        <v>#REF!</v>
      </c>
      <c r="I48" s="136" t="e">
        <f>IF(#REF!+#REF!=0," ",(#REF!+#REF!))</f>
        <v>#REF!</v>
      </c>
      <c r="J48" s="210" t="e">
        <f>IF(#REF!+#REF!=0," ",(#REF!+#REF!))</f>
        <v>#REF!</v>
      </c>
      <c r="K48" s="136" t="e">
        <f>IF(#REF!+#REF!=0," ",(#REF!+#REF!))</f>
        <v>#REF!</v>
      </c>
      <c r="L48" s="27" t="e">
        <f t="shared" ref="L48:M48" si="24">R15</f>
        <v>#REF!</v>
      </c>
      <c r="M48" s="212" t="e">
        <f t="shared" si="24"/>
        <v>#REF!</v>
      </c>
      <c r="N48" s="27" t="e">
        <f t="shared" si="17"/>
        <v>#REF!</v>
      </c>
      <c r="O48" s="27" t="e">
        <f t="shared" si="18"/>
        <v>#REF!</v>
      </c>
      <c r="P48" s="212" t="e">
        <f t="shared" si="18"/>
        <v>#REF!</v>
      </c>
      <c r="Q48" s="27" t="e">
        <f t="shared" si="19"/>
        <v>#REF!</v>
      </c>
      <c r="R48" s="27" t="e">
        <f t="shared" si="20"/>
        <v>#REF!</v>
      </c>
      <c r="S48" s="212" t="e">
        <f t="shared" si="21"/>
        <v>#REF!</v>
      </c>
      <c r="T48" s="27" t="e">
        <f t="shared" si="22"/>
        <v>#REF!</v>
      </c>
    </row>
    <row r="49" spans="1:26" s="6" customFormat="1" ht="24.95" customHeight="1" x14ac:dyDescent="0.25">
      <c r="A49" s="8">
        <v>5</v>
      </c>
      <c r="B49" s="44" t="e">
        <f t="shared" si="15"/>
        <v>#REF!</v>
      </c>
      <c r="C49" s="136" t="e">
        <f>IF(#REF!+#REF!=0," ",(#REF!+#REF!))</f>
        <v>#REF!</v>
      </c>
      <c r="D49" s="210" t="e">
        <f>IF(#REF!+#REF!=0," ",(#REF!+#REF!))</f>
        <v>#REF!</v>
      </c>
      <c r="E49" s="136" t="e">
        <f>IF(#REF!+#REF!=0," ",(#REF!+#REF!))</f>
        <v>#REF!</v>
      </c>
      <c r="F49" s="136" t="e">
        <f>IF(#REF!+#REF!+#REF!=0," ",(#REF!+#REF!+#REF!))</f>
        <v>#REF!</v>
      </c>
      <c r="G49" s="210" t="e">
        <f>IF(#REF!+#REF!+#REF!=0," ",(#REF!+#REF!+#REF!))</f>
        <v>#REF!</v>
      </c>
      <c r="H49" s="136" t="e">
        <f>IF(#REF!+#REF!+#REF!=0," ",(#REF!+#REF!+#REF!))</f>
        <v>#REF!</v>
      </c>
      <c r="I49" s="136" t="e">
        <f>IF(#REF!+#REF!=0," ",(#REF!+#REF!))</f>
        <v>#REF!</v>
      </c>
      <c r="J49" s="210" t="e">
        <f>IF(#REF!+#REF!=0," ",(#REF!+#REF!))</f>
        <v>#REF!</v>
      </c>
      <c r="K49" s="136" t="e">
        <f>IF(#REF!+#REF!=0," ",(#REF!+#REF!))</f>
        <v>#REF!</v>
      </c>
      <c r="L49" s="27" t="e">
        <f t="shared" ref="L49:M49" si="25">R16</f>
        <v>#REF!</v>
      </c>
      <c r="M49" s="212" t="e">
        <f t="shared" si="25"/>
        <v>#REF!</v>
      </c>
      <c r="N49" s="27" t="e">
        <f t="shared" si="17"/>
        <v>#REF!</v>
      </c>
      <c r="O49" s="27" t="e">
        <f t="shared" si="18"/>
        <v>#REF!</v>
      </c>
      <c r="P49" s="212" t="e">
        <f t="shared" si="18"/>
        <v>#REF!</v>
      </c>
      <c r="Q49" s="27" t="e">
        <f t="shared" si="19"/>
        <v>#REF!</v>
      </c>
      <c r="R49" s="27" t="e">
        <f t="shared" si="20"/>
        <v>#REF!</v>
      </c>
      <c r="S49" s="212" t="e">
        <f t="shared" si="21"/>
        <v>#REF!</v>
      </c>
      <c r="T49" s="27" t="e">
        <f t="shared" si="22"/>
        <v>#REF!</v>
      </c>
    </row>
    <row r="50" spans="1:26" s="6" customFormat="1" ht="24.95" customHeight="1" x14ac:dyDescent="0.25">
      <c r="A50" s="8">
        <v>6</v>
      </c>
      <c r="B50" s="44" t="e">
        <f t="shared" si="15"/>
        <v>#REF!</v>
      </c>
      <c r="C50" s="136" t="e">
        <f>IF(#REF!+#REF!=0," ",(#REF!+#REF!))</f>
        <v>#REF!</v>
      </c>
      <c r="D50" s="210" t="e">
        <f>IF(#REF!+#REF!=0," ",(#REF!+#REF!))</f>
        <v>#REF!</v>
      </c>
      <c r="E50" s="136" t="e">
        <f>IF(#REF!+#REF!=0," ",(#REF!+#REF!))</f>
        <v>#REF!</v>
      </c>
      <c r="F50" s="136" t="e">
        <f>IF(#REF!+#REF!+#REF!=0," ",(#REF!+#REF!+#REF!))</f>
        <v>#REF!</v>
      </c>
      <c r="G50" s="210" t="e">
        <f>IF(#REF!+#REF!+#REF!=0," ",(#REF!+#REF!+#REF!))</f>
        <v>#REF!</v>
      </c>
      <c r="H50" s="136" t="e">
        <f>IF(#REF!+#REF!+#REF!=0," ",(#REF!+#REF!+#REF!))</f>
        <v>#REF!</v>
      </c>
      <c r="I50" s="136" t="e">
        <f>IF(#REF!+#REF!=0," ",(#REF!+#REF!))</f>
        <v>#REF!</v>
      </c>
      <c r="J50" s="210" t="e">
        <f>IF(#REF!+#REF!=0," ",(#REF!+#REF!))</f>
        <v>#REF!</v>
      </c>
      <c r="K50" s="136" t="e">
        <f>IF(#REF!+#REF!=0," ",(#REF!+#REF!))</f>
        <v>#REF!</v>
      </c>
      <c r="L50" s="27" t="e">
        <f t="shared" ref="L50:M50" si="26">R17</f>
        <v>#REF!</v>
      </c>
      <c r="M50" s="212" t="e">
        <f t="shared" si="26"/>
        <v>#REF!</v>
      </c>
      <c r="N50" s="27" t="e">
        <f t="shared" si="17"/>
        <v>#REF!</v>
      </c>
      <c r="O50" s="27" t="e">
        <f t="shared" si="18"/>
        <v>#REF!</v>
      </c>
      <c r="P50" s="212" t="e">
        <f t="shared" si="18"/>
        <v>#REF!</v>
      </c>
      <c r="Q50" s="27" t="e">
        <f t="shared" si="19"/>
        <v>#REF!</v>
      </c>
      <c r="R50" s="27" t="e">
        <f t="shared" si="20"/>
        <v>#REF!</v>
      </c>
      <c r="S50" s="212" t="e">
        <f t="shared" si="21"/>
        <v>#REF!</v>
      </c>
      <c r="T50" s="27" t="e">
        <f t="shared" si="22"/>
        <v>#REF!</v>
      </c>
    </row>
    <row r="51" spans="1:26" s="6" customFormat="1" ht="24.95" customHeight="1" x14ac:dyDescent="0.25">
      <c r="A51" s="8">
        <v>7</v>
      </c>
      <c r="B51" s="44" t="e">
        <f t="shared" si="15"/>
        <v>#REF!</v>
      </c>
      <c r="C51" s="136" t="e">
        <f>IF(#REF!+#REF!=0," ",(#REF!+#REF!))</f>
        <v>#REF!</v>
      </c>
      <c r="D51" s="210" t="e">
        <f>IF(#REF!+#REF!=0," ",(#REF!+#REF!))</f>
        <v>#REF!</v>
      </c>
      <c r="E51" s="136" t="e">
        <f>IF(#REF!+#REF!=0," ",(#REF!+#REF!))</f>
        <v>#REF!</v>
      </c>
      <c r="F51" s="136" t="e">
        <f>IF(#REF!+#REF!+#REF!=0," ",(#REF!+#REF!+#REF!))</f>
        <v>#REF!</v>
      </c>
      <c r="G51" s="210" t="e">
        <f>IF(#REF!+#REF!+#REF!=0," ",(#REF!+#REF!+#REF!))</f>
        <v>#REF!</v>
      </c>
      <c r="H51" s="136" t="e">
        <f>IF(#REF!+#REF!+#REF!=0," ",(#REF!+#REF!+#REF!))</f>
        <v>#REF!</v>
      </c>
      <c r="I51" s="136" t="e">
        <f>IF(#REF!+#REF!=0," ",(#REF!+#REF!))</f>
        <v>#REF!</v>
      </c>
      <c r="J51" s="210" t="e">
        <f>IF(#REF!+#REF!=0," ",(#REF!+#REF!))</f>
        <v>#REF!</v>
      </c>
      <c r="K51" s="136" t="e">
        <f>IF(#REF!+#REF!=0," ",(#REF!+#REF!))</f>
        <v>#REF!</v>
      </c>
      <c r="L51" s="27" t="e">
        <f t="shared" ref="L51:M51" si="27">R18</f>
        <v>#REF!</v>
      </c>
      <c r="M51" s="212" t="e">
        <f t="shared" si="27"/>
        <v>#REF!</v>
      </c>
      <c r="N51" s="27" t="e">
        <f t="shared" si="17"/>
        <v>#REF!</v>
      </c>
      <c r="O51" s="27" t="e">
        <f t="shared" si="18"/>
        <v>#REF!</v>
      </c>
      <c r="P51" s="212" t="e">
        <f t="shared" si="18"/>
        <v>#REF!</v>
      </c>
      <c r="Q51" s="27" t="e">
        <f t="shared" si="19"/>
        <v>#REF!</v>
      </c>
      <c r="R51" s="27" t="e">
        <f t="shared" si="20"/>
        <v>#REF!</v>
      </c>
      <c r="S51" s="212" t="e">
        <f t="shared" si="21"/>
        <v>#REF!</v>
      </c>
      <c r="T51" s="27" t="e">
        <f t="shared" si="22"/>
        <v>#REF!</v>
      </c>
    </row>
    <row r="52" spans="1:26" s="6" customFormat="1" ht="24.95" customHeight="1" x14ac:dyDescent="0.25">
      <c r="A52" s="8">
        <v>8</v>
      </c>
      <c r="B52" s="44" t="e">
        <f t="shared" si="15"/>
        <v>#REF!</v>
      </c>
      <c r="C52" s="136" t="e">
        <f>IF(#REF!+#REF!=0," ",(#REF!+#REF!))</f>
        <v>#REF!</v>
      </c>
      <c r="D52" s="210" t="e">
        <f>IF(#REF!+#REF!=0," ",(#REF!+#REF!))</f>
        <v>#REF!</v>
      </c>
      <c r="E52" s="136" t="e">
        <f>IF(#REF!+#REF!=0," ",(#REF!+#REF!))</f>
        <v>#REF!</v>
      </c>
      <c r="F52" s="136" t="e">
        <f>IF(#REF!+#REF!+#REF!=0," ",(#REF!+#REF!+#REF!))</f>
        <v>#REF!</v>
      </c>
      <c r="G52" s="210" t="e">
        <f>IF(#REF!+#REF!+#REF!=0," ",(#REF!+#REF!+#REF!))</f>
        <v>#REF!</v>
      </c>
      <c r="H52" s="136" t="e">
        <f>IF(#REF!+#REF!+#REF!=0," ",(#REF!+#REF!+#REF!))</f>
        <v>#REF!</v>
      </c>
      <c r="I52" s="136" t="e">
        <f>IF(#REF!+#REF!=0," ",(#REF!+#REF!))</f>
        <v>#REF!</v>
      </c>
      <c r="J52" s="210" t="e">
        <f>IF(#REF!+#REF!=0," ",(#REF!+#REF!))</f>
        <v>#REF!</v>
      </c>
      <c r="K52" s="136" t="e">
        <f>IF(#REF!+#REF!=0," ",(#REF!+#REF!))</f>
        <v>#REF!</v>
      </c>
      <c r="L52" s="27" t="e">
        <f t="shared" ref="L52:M52" si="28">R19</f>
        <v>#REF!</v>
      </c>
      <c r="M52" s="212" t="e">
        <f t="shared" si="28"/>
        <v>#REF!</v>
      </c>
      <c r="N52" s="27" t="e">
        <f t="shared" si="17"/>
        <v>#REF!</v>
      </c>
      <c r="O52" s="27" t="e">
        <f t="shared" si="18"/>
        <v>#REF!</v>
      </c>
      <c r="P52" s="212" t="e">
        <f t="shared" si="18"/>
        <v>#REF!</v>
      </c>
      <c r="Q52" s="27" t="e">
        <f t="shared" si="19"/>
        <v>#REF!</v>
      </c>
      <c r="R52" s="27" t="e">
        <f t="shared" si="20"/>
        <v>#REF!</v>
      </c>
      <c r="S52" s="212" t="e">
        <f t="shared" si="21"/>
        <v>#REF!</v>
      </c>
      <c r="T52" s="27" t="e">
        <f t="shared" si="22"/>
        <v>#REF!</v>
      </c>
    </row>
    <row r="53" spans="1:26" s="6" customFormat="1" ht="24.95" customHeight="1" x14ac:dyDescent="0.25">
      <c r="A53" s="8">
        <v>9</v>
      </c>
      <c r="B53" s="44" t="e">
        <f t="shared" si="15"/>
        <v>#REF!</v>
      </c>
      <c r="C53" s="136" t="e">
        <f>IF(#REF!+#REF!=0," ",(#REF!+#REF!))</f>
        <v>#REF!</v>
      </c>
      <c r="D53" s="210" t="e">
        <f>IF(#REF!+#REF!=0," ",(#REF!+#REF!))</f>
        <v>#REF!</v>
      </c>
      <c r="E53" s="136" t="e">
        <f>IF(#REF!+#REF!=0," ",(#REF!+#REF!))</f>
        <v>#REF!</v>
      </c>
      <c r="F53" s="136" t="e">
        <f>IF(#REF!+#REF!+#REF!=0," ",(#REF!+#REF!+#REF!))</f>
        <v>#REF!</v>
      </c>
      <c r="G53" s="210" t="e">
        <f>IF(#REF!+#REF!+#REF!=0," ",(#REF!+#REF!+#REF!))</f>
        <v>#REF!</v>
      </c>
      <c r="H53" s="136" t="e">
        <f>IF(#REF!+#REF!+#REF!=0," ",(#REF!+#REF!+#REF!))</f>
        <v>#REF!</v>
      </c>
      <c r="I53" s="136" t="e">
        <f>IF(#REF!+#REF!=0," ",(#REF!+#REF!))</f>
        <v>#REF!</v>
      </c>
      <c r="J53" s="210" t="e">
        <f>IF(#REF!+#REF!=0," ",(#REF!+#REF!))</f>
        <v>#REF!</v>
      </c>
      <c r="K53" s="136" t="e">
        <f>IF(#REF!+#REF!=0," ",(#REF!+#REF!))</f>
        <v>#REF!</v>
      </c>
      <c r="L53" s="27" t="e">
        <f t="shared" ref="L53:M53" si="29">R20</f>
        <v>#REF!</v>
      </c>
      <c r="M53" s="212" t="e">
        <f t="shared" si="29"/>
        <v>#REF!</v>
      </c>
      <c r="N53" s="27" t="e">
        <f t="shared" si="17"/>
        <v>#REF!</v>
      </c>
      <c r="O53" s="27" t="e">
        <f t="shared" si="18"/>
        <v>#REF!</v>
      </c>
      <c r="P53" s="212" t="e">
        <f t="shared" si="18"/>
        <v>#REF!</v>
      </c>
      <c r="Q53" s="27" t="e">
        <f t="shared" si="19"/>
        <v>#REF!</v>
      </c>
      <c r="R53" s="27" t="e">
        <f t="shared" si="20"/>
        <v>#REF!</v>
      </c>
      <c r="S53" s="212" t="e">
        <f t="shared" si="21"/>
        <v>#REF!</v>
      </c>
      <c r="T53" s="27" t="e">
        <f t="shared" si="22"/>
        <v>#REF!</v>
      </c>
    </row>
    <row r="54" spans="1:26" s="6" customFormat="1" ht="24.95" customHeight="1" x14ac:dyDescent="0.25">
      <c r="A54" s="8">
        <v>10</v>
      </c>
      <c r="B54" s="44" t="e">
        <f t="shared" si="15"/>
        <v>#REF!</v>
      </c>
      <c r="C54" s="136" t="e">
        <f>IF(#REF!+#REF!=0," ",(#REF!+#REF!))</f>
        <v>#REF!</v>
      </c>
      <c r="D54" s="210" t="e">
        <f>IF(#REF!+#REF!=0," ",(#REF!+#REF!))</f>
        <v>#REF!</v>
      </c>
      <c r="E54" s="136" t="e">
        <f>IF(#REF!+#REF!=0," ",(#REF!+#REF!))</f>
        <v>#REF!</v>
      </c>
      <c r="F54" s="136" t="e">
        <f>IF(#REF!+#REF!+#REF!=0," ",(#REF!+#REF!+#REF!))</f>
        <v>#REF!</v>
      </c>
      <c r="G54" s="210" t="e">
        <f>IF(#REF!+#REF!+#REF!=0," ",(#REF!+#REF!+#REF!))</f>
        <v>#REF!</v>
      </c>
      <c r="H54" s="136" t="e">
        <f>IF(#REF!+#REF!+#REF!=0," ",(#REF!+#REF!+#REF!))</f>
        <v>#REF!</v>
      </c>
      <c r="I54" s="136" t="e">
        <f>IF(#REF!+#REF!=0," ",(#REF!+#REF!))</f>
        <v>#REF!</v>
      </c>
      <c r="J54" s="210" t="e">
        <f>IF(#REF!+#REF!=0," ",(#REF!+#REF!))</f>
        <v>#REF!</v>
      </c>
      <c r="K54" s="136" t="e">
        <f>IF(#REF!+#REF!=0," ",(#REF!+#REF!))</f>
        <v>#REF!</v>
      </c>
      <c r="L54" s="27" t="e">
        <f t="shared" ref="L54:M54" si="30">R21</f>
        <v>#REF!</v>
      </c>
      <c r="M54" s="212" t="e">
        <f t="shared" si="30"/>
        <v>#REF!</v>
      </c>
      <c r="N54" s="27" t="e">
        <f t="shared" si="17"/>
        <v>#REF!</v>
      </c>
      <c r="O54" s="27" t="e">
        <f t="shared" si="18"/>
        <v>#REF!</v>
      </c>
      <c r="P54" s="212" t="e">
        <f t="shared" si="18"/>
        <v>#REF!</v>
      </c>
      <c r="Q54" s="27" t="e">
        <f t="shared" si="19"/>
        <v>#REF!</v>
      </c>
      <c r="R54" s="27" t="e">
        <f t="shared" si="20"/>
        <v>#REF!</v>
      </c>
      <c r="S54" s="212" t="e">
        <f t="shared" si="21"/>
        <v>#REF!</v>
      </c>
      <c r="T54" s="27" t="e">
        <f t="shared" si="22"/>
        <v>#REF!</v>
      </c>
    </row>
    <row r="55" spans="1:26" s="206" customFormat="1" ht="20.100000000000001" customHeight="1" x14ac:dyDescent="0.25">
      <c r="A55" s="339" t="s">
        <v>52</v>
      </c>
      <c r="B55" s="340"/>
      <c r="C55" s="31" t="e">
        <f>IF(SUM(C45:C54)=0,"",SUM(C45:C54))</f>
        <v>#REF!</v>
      </c>
      <c r="D55" s="146" t="e">
        <f t="shared" ref="D55" si="31">IF(SUM(D45:D54)=0,"",SUM(D45:D54))</f>
        <v>#REF!</v>
      </c>
      <c r="E55" s="31" t="e">
        <f>IF(SUM(E45:E54)=0,"",SUM(E45:E54))</f>
        <v>#REF!</v>
      </c>
      <c r="F55" s="32" t="e">
        <f t="shared" ref="F55" si="32">IF(SUM(F45:F54)=0,"",SUM(F45:F54))</f>
        <v>#REF!</v>
      </c>
      <c r="G55" s="211" t="e">
        <f t="shared" ref="G55" si="33">IF(SUM(G45:G54)=0,"",SUM(G45:G54))</f>
        <v>#REF!</v>
      </c>
      <c r="H55" s="32" t="e">
        <f t="shared" ref="H55:I55" si="34">IF(SUM(H45:H54)=0,"",SUM(H45:H54))</f>
        <v>#REF!</v>
      </c>
      <c r="I55" s="31" t="e">
        <f t="shared" si="34"/>
        <v>#REF!</v>
      </c>
      <c r="J55" s="146" t="e">
        <f t="shared" ref="J55" si="35">IF(SUM(J45:J54)=0,"",SUM(J45:J54))</f>
        <v>#REF!</v>
      </c>
      <c r="K55" s="31" t="e">
        <f t="shared" ref="K55:L55" si="36">IF(SUM(K45:K54)=0,"",SUM(K45:K54))</f>
        <v>#REF!</v>
      </c>
      <c r="L55" s="32" t="e">
        <f t="shared" si="36"/>
        <v>#REF!</v>
      </c>
      <c r="M55" s="211" t="e">
        <f t="shared" ref="M55" si="37">IF(SUM(M45:M54)=0,"",SUM(M45:M54))</f>
        <v>#REF!</v>
      </c>
      <c r="N55" s="32" t="e">
        <f t="shared" ref="N55:O55" si="38">IF(SUM(N45:N54)=0,"",SUM(N45:N54))</f>
        <v>#REF!</v>
      </c>
      <c r="O55" s="31" t="e">
        <f t="shared" si="38"/>
        <v>#REF!</v>
      </c>
      <c r="P55" s="146" t="e">
        <f t="shared" ref="P55" si="39">IF(SUM(P45:P54)=0,"",SUM(P45:P54))</f>
        <v>#REF!</v>
      </c>
      <c r="Q55" s="31" t="e">
        <f t="shared" ref="Q55" si="40">IF(SUM(Q45:Q54)=0,"",SUM(Q45:Q54))</f>
        <v>#REF!</v>
      </c>
      <c r="R55" s="32" t="e">
        <f t="shared" ref="R55" si="41">IF(SUM(R45:R54)=0,"",SUM(R45:R54))</f>
        <v>#REF!</v>
      </c>
      <c r="S55" s="211" t="e">
        <f>IF(SUM(S45:S54)=0,"",SUM(S45:S54))</f>
        <v>#REF!</v>
      </c>
      <c r="T55" s="32" t="e">
        <f t="shared" ref="T55" si="42">IF(SUM(T45:T54)=0,"",SUM(T45:T54))</f>
        <v>#REF!</v>
      </c>
      <c r="U55" s="6"/>
    </row>
    <row r="56" spans="1:26" x14ac:dyDescent="0.25">
      <c r="W56" s="206"/>
    </row>
    <row r="58" spans="1:26" ht="20.100000000000001" customHeight="1" x14ac:dyDescent="0.35">
      <c r="A58" s="236" t="s">
        <v>225</v>
      </c>
      <c r="E58" s="13"/>
      <c r="F58" s="13"/>
      <c r="J58" s="13"/>
      <c r="K58" s="13"/>
      <c r="O58" s="13"/>
      <c r="P58" s="13"/>
      <c r="T58" s="13"/>
      <c r="U58" s="13"/>
      <c r="Y58" s="13"/>
      <c r="Z58" s="13"/>
    </row>
    <row r="59" spans="1:26" ht="20.100000000000001" customHeight="1" x14ac:dyDescent="0.25">
      <c r="E59" s="13"/>
      <c r="F59" s="13"/>
      <c r="J59" s="13"/>
      <c r="K59" s="13"/>
      <c r="O59" s="13"/>
      <c r="P59" s="13"/>
      <c r="T59" s="13"/>
      <c r="U59" s="13"/>
      <c r="Y59" s="13"/>
      <c r="Z59" s="13"/>
    </row>
    <row r="60" spans="1:26" ht="24.95" customHeight="1" x14ac:dyDescent="0.25">
      <c r="A60" s="237" t="s">
        <v>14</v>
      </c>
      <c r="B60" s="237" t="s">
        <v>25</v>
      </c>
      <c r="C60" s="237" t="s">
        <v>223</v>
      </c>
      <c r="E60" s="13"/>
      <c r="F60" s="13"/>
      <c r="J60" s="13"/>
      <c r="K60" s="13"/>
      <c r="O60" s="13"/>
      <c r="P60" s="13"/>
      <c r="T60" s="13"/>
      <c r="U60" s="13"/>
      <c r="Y60" s="13"/>
      <c r="Z60" s="13"/>
    </row>
    <row r="61" spans="1:26" ht="24.95" customHeight="1" x14ac:dyDescent="0.25">
      <c r="A61" s="8">
        <v>1</v>
      </c>
      <c r="B61" s="44" t="str">
        <f>B45</f>
        <v>OFICINA NACIONAL DE SEMILLAS</v>
      </c>
      <c r="C61" s="239">
        <f>'5-Edificio 1'!M28+'5-Edificio 1'!X28+'5-Edificio 1'!AI28+'5-Edificio 1'!AP28+'5-Edificio 1'!AW28+'5-Edificio 1'!BH28+'5-Edificio 1'!K48+'5-Edificio 1'!T48+'5-Edificio 1'!AC48+'5-Edificio 1'!AL48</f>
        <v>3.7618916992511107</v>
      </c>
      <c r="E61" s="13"/>
      <c r="F61" s="13"/>
      <c r="J61" s="13"/>
      <c r="K61" s="13"/>
      <c r="O61" s="13"/>
      <c r="P61" s="13"/>
      <c r="T61" s="13"/>
      <c r="U61" s="13"/>
      <c r="Y61" s="13"/>
      <c r="Z61" s="13"/>
    </row>
    <row r="62" spans="1:26" ht="24.95" customHeight="1" x14ac:dyDescent="0.25">
      <c r="A62" s="96">
        <v>2</v>
      </c>
      <c r="B62" s="135" t="e">
        <f t="shared" ref="B62:B70" si="43">B46</f>
        <v>#REF!</v>
      </c>
      <c r="C62" s="239" t="e">
        <f>#REF!+#REF!+#REF!+#REF!+#REF!+#REF!+#REF!+#REF!+#REF!+#REF!</f>
        <v>#REF!</v>
      </c>
      <c r="E62" s="13"/>
      <c r="F62" s="13"/>
      <c r="J62" s="13"/>
      <c r="K62" s="13"/>
      <c r="O62" s="13"/>
      <c r="P62" s="13"/>
      <c r="T62" s="13"/>
      <c r="U62" s="13"/>
      <c r="Y62" s="13"/>
      <c r="Z62" s="13"/>
    </row>
    <row r="63" spans="1:26" ht="24.95" customHeight="1" x14ac:dyDescent="0.25">
      <c r="A63" s="8">
        <v>3</v>
      </c>
      <c r="B63" s="44" t="e">
        <f t="shared" si="43"/>
        <v>#REF!</v>
      </c>
      <c r="C63" s="239" t="e">
        <f>#REF!+#REF!+#REF!+#REF!+#REF!+#REF!+#REF!+#REF!+#REF!+#REF!</f>
        <v>#REF!</v>
      </c>
      <c r="E63" s="13"/>
      <c r="F63" s="13"/>
      <c r="J63" s="13"/>
      <c r="K63" s="13"/>
      <c r="O63" s="13"/>
      <c r="P63" s="13"/>
      <c r="T63" s="13"/>
      <c r="U63" s="13"/>
      <c r="Y63" s="13"/>
      <c r="Z63" s="13"/>
    </row>
    <row r="64" spans="1:26" ht="24.95" customHeight="1" x14ac:dyDescent="0.25">
      <c r="A64" s="8">
        <v>4</v>
      </c>
      <c r="B64" s="44" t="e">
        <f t="shared" si="43"/>
        <v>#REF!</v>
      </c>
      <c r="C64" s="239" t="e">
        <f>#REF!+#REF!+#REF!+#REF!+#REF!+#REF!+#REF!+#REF!+#REF!+#REF!</f>
        <v>#REF!</v>
      </c>
      <c r="E64" s="13"/>
      <c r="F64" s="13"/>
      <c r="J64" s="13"/>
      <c r="K64" s="13"/>
      <c r="O64" s="13"/>
      <c r="P64" s="13"/>
      <c r="T64" s="13"/>
      <c r="U64" s="13"/>
      <c r="Y64" s="13"/>
      <c r="Z64" s="13"/>
    </row>
    <row r="65" spans="1:26" ht="24.95" customHeight="1" x14ac:dyDescent="0.25">
      <c r="A65" s="8">
        <v>5</v>
      </c>
      <c r="B65" s="44" t="e">
        <f t="shared" si="43"/>
        <v>#REF!</v>
      </c>
      <c r="C65" s="239" t="e">
        <f>#REF!+#REF!+#REF!+#REF!+#REF!+#REF!+#REF!+#REF!+#REF!+#REF!</f>
        <v>#REF!</v>
      </c>
      <c r="E65" s="13"/>
      <c r="F65" s="13"/>
      <c r="J65" s="13"/>
      <c r="K65" s="13"/>
      <c r="O65" s="13"/>
      <c r="P65" s="13"/>
      <c r="T65" s="13"/>
      <c r="U65" s="13"/>
      <c r="Y65" s="13"/>
      <c r="Z65" s="13"/>
    </row>
    <row r="66" spans="1:26" ht="24.95" customHeight="1" x14ac:dyDescent="0.25">
      <c r="A66" s="8">
        <v>6</v>
      </c>
      <c r="B66" s="44" t="e">
        <f t="shared" si="43"/>
        <v>#REF!</v>
      </c>
      <c r="C66" s="239" t="e">
        <f>#REF!+#REF!+#REF!+#REF!+#REF!+#REF!+#REF!+#REF!+#REF!+#REF!</f>
        <v>#REF!</v>
      </c>
      <c r="E66" s="13"/>
      <c r="F66" s="13"/>
      <c r="J66" s="13"/>
      <c r="K66" s="13"/>
      <c r="O66" s="13"/>
      <c r="P66" s="13"/>
      <c r="T66" s="13"/>
      <c r="U66" s="13"/>
      <c r="Y66" s="13"/>
      <c r="Z66" s="13"/>
    </row>
    <row r="67" spans="1:26" ht="24.95" customHeight="1" x14ac:dyDescent="0.25">
      <c r="A67" s="8">
        <v>7</v>
      </c>
      <c r="B67" s="44" t="e">
        <f t="shared" si="43"/>
        <v>#REF!</v>
      </c>
      <c r="C67" s="239" t="e">
        <f>#REF!+#REF!+#REF!+#REF!+#REF!+#REF!+#REF!+#REF!+#REF!+#REF!</f>
        <v>#REF!</v>
      </c>
      <c r="E67" s="13"/>
      <c r="F67" s="13"/>
      <c r="J67" s="13"/>
      <c r="K67" s="13"/>
      <c r="O67" s="13"/>
      <c r="P67" s="13"/>
      <c r="T67" s="13"/>
      <c r="U67" s="13"/>
      <c r="Y67" s="13"/>
      <c r="Z67" s="13"/>
    </row>
    <row r="68" spans="1:26" ht="24.95" customHeight="1" x14ac:dyDescent="0.25">
      <c r="A68" s="8">
        <v>8</v>
      </c>
      <c r="B68" s="44" t="e">
        <f t="shared" si="43"/>
        <v>#REF!</v>
      </c>
      <c r="C68" s="239" t="e">
        <f>#REF!+#REF!+#REF!+#REF!+#REF!+#REF!+#REF!+#REF!+#REF!+#REF!</f>
        <v>#REF!</v>
      </c>
      <c r="E68" s="13"/>
      <c r="F68" s="13"/>
      <c r="J68" s="13"/>
      <c r="K68" s="13"/>
      <c r="O68" s="13"/>
      <c r="P68" s="13"/>
      <c r="T68" s="13"/>
      <c r="U68" s="13"/>
      <c r="Y68" s="13"/>
      <c r="Z68" s="13"/>
    </row>
    <row r="69" spans="1:26" ht="24.95" customHeight="1" x14ac:dyDescent="0.25">
      <c r="A69" s="8">
        <v>9</v>
      </c>
      <c r="B69" s="44" t="e">
        <f t="shared" si="43"/>
        <v>#REF!</v>
      </c>
      <c r="C69" s="239" t="e">
        <f>#REF!+#REF!+#REF!+#REF!+#REF!+#REF!+#REF!+#REF!+#REF!+#REF!</f>
        <v>#REF!</v>
      </c>
      <c r="E69" s="13"/>
      <c r="F69" s="13"/>
      <c r="J69" s="13"/>
      <c r="K69" s="13"/>
      <c r="O69" s="13"/>
      <c r="P69" s="13"/>
      <c r="T69" s="13"/>
      <c r="U69" s="13"/>
      <c r="Y69" s="13"/>
      <c r="Z69" s="13"/>
    </row>
    <row r="70" spans="1:26" ht="24.95" customHeight="1" x14ac:dyDescent="0.25">
      <c r="A70" s="8">
        <v>10</v>
      </c>
      <c r="B70" s="44" t="e">
        <f t="shared" si="43"/>
        <v>#REF!</v>
      </c>
      <c r="C70" s="239" t="e">
        <f>#REF!+#REF!+#REF!+#REF!+#REF!+#REF!+#REF!+#REF!+#REF!+#REF!</f>
        <v>#REF!</v>
      </c>
      <c r="E70" s="13"/>
      <c r="F70" s="13"/>
      <c r="J70" s="13"/>
      <c r="K70" s="13"/>
      <c r="O70" s="13"/>
      <c r="P70" s="13"/>
      <c r="T70" s="13"/>
      <c r="U70" s="13"/>
      <c r="Y70" s="13"/>
      <c r="Z70" s="13"/>
    </row>
    <row r="71" spans="1:26" s="238" customFormat="1" ht="24.95" customHeight="1" x14ac:dyDescent="0.3">
      <c r="A71" s="337" t="s">
        <v>52</v>
      </c>
      <c r="B71" s="338"/>
      <c r="C71" s="240" t="e">
        <f>SUM(C61:C70)</f>
        <v>#REF!</v>
      </c>
    </row>
    <row r="72" spans="1:26" ht="20.100000000000001" customHeight="1" x14ac:dyDescent="0.25">
      <c r="E72" s="13"/>
      <c r="F72" s="13"/>
      <c r="J72" s="13"/>
      <c r="K72" s="13"/>
      <c r="O72" s="13"/>
      <c r="P72" s="13"/>
      <c r="T72" s="13"/>
      <c r="U72" s="13"/>
      <c r="Y72" s="13"/>
      <c r="Z72" s="13"/>
    </row>
    <row r="73" spans="1:26" ht="20.100000000000001" customHeight="1" x14ac:dyDescent="0.25">
      <c r="E73" s="13"/>
      <c r="F73" s="13"/>
      <c r="J73" s="13"/>
      <c r="K73" s="13"/>
      <c r="O73" s="13"/>
      <c r="P73" s="13"/>
      <c r="T73" s="13"/>
      <c r="U73" s="13"/>
      <c r="Y73" s="13"/>
      <c r="Z73" s="13"/>
    </row>
    <row r="74" spans="1:26" ht="20.100000000000001" customHeight="1" x14ac:dyDescent="0.25">
      <c r="E74" s="13"/>
      <c r="F74" s="13"/>
      <c r="J74" s="13"/>
      <c r="K74" s="13"/>
      <c r="O74" s="13"/>
      <c r="P74" s="13"/>
      <c r="T74" s="13"/>
      <c r="U74" s="13"/>
      <c r="Y74" s="13"/>
      <c r="Z74" s="13"/>
    </row>
    <row r="75" spans="1:26" ht="20.100000000000001" customHeight="1" x14ac:dyDescent="0.25">
      <c r="E75" s="13"/>
      <c r="F75" s="13"/>
      <c r="J75" s="13"/>
      <c r="K75" s="13"/>
      <c r="O75" s="13"/>
      <c r="P75" s="13"/>
      <c r="T75" s="13"/>
      <c r="U75" s="13"/>
      <c r="Y75" s="13"/>
      <c r="Z75" s="13"/>
    </row>
    <row r="76" spans="1:26" ht="20.100000000000001" customHeight="1" x14ac:dyDescent="0.25">
      <c r="E76" s="13"/>
      <c r="F76" s="13"/>
      <c r="J76" s="13"/>
      <c r="K76" s="13"/>
      <c r="O76" s="13"/>
      <c r="P76" s="13"/>
      <c r="T76" s="13"/>
      <c r="U76" s="13"/>
      <c r="Y76" s="13"/>
      <c r="Z76" s="13"/>
    </row>
    <row r="77" spans="1:26" ht="20.100000000000001" customHeight="1" x14ac:dyDescent="0.25">
      <c r="E77" s="13"/>
      <c r="F77" s="13"/>
      <c r="J77" s="13"/>
      <c r="K77" s="13"/>
      <c r="O77" s="13"/>
      <c r="P77" s="13"/>
      <c r="T77" s="13"/>
      <c r="U77" s="13"/>
      <c r="Y77" s="13"/>
      <c r="Z77" s="13"/>
    </row>
    <row r="78" spans="1:26" ht="20.100000000000001" customHeight="1" x14ac:dyDescent="0.25">
      <c r="E78" s="13"/>
      <c r="F78" s="13"/>
      <c r="J78" s="13"/>
      <c r="K78" s="13"/>
      <c r="O78" s="13"/>
      <c r="P78" s="13"/>
      <c r="T78" s="13"/>
      <c r="U78" s="13"/>
      <c r="Y78" s="13"/>
      <c r="Z78" s="13"/>
    </row>
    <row r="79" spans="1:26" ht="20.100000000000001" customHeight="1" x14ac:dyDescent="0.25">
      <c r="E79" s="13"/>
      <c r="F79" s="13"/>
      <c r="J79" s="13"/>
      <c r="K79" s="13"/>
      <c r="O79" s="13"/>
      <c r="P79" s="13"/>
      <c r="T79" s="13"/>
      <c r="U79" s="13"/>
      <c r="Y79" s="13"/>
      <c r="Z79" s="13"/>
    </row>
    <row r="80" spans="1:26" ht="20.100000000000001" customHeight="1" x14ac:dyDescent="0.25">
      <c r="E80" s="13"/>
      <c r="F80" s="13"/>
      <c r="J80" s="13"/>
      <c r="K80" s="13"/>
      <c r="O80" s="13"/>
      <c r="P80" s="13"/>
      <c r="T80" s="13"/>
      <c r="U80" s="13"/>
      <c r="Y80" s="13"/>
      <c r="Z80" s="13"/>
    </row>
    <row r="81" spans="5:26" ht="20.100000000000001" customHeight="1" x14ac:dyDescent="0.25">
      <c r="E81" s="13"/>
      <c r="F81" s="13"/>
      <c r="J81" s="13"/>
      <c r="K81" s="13"/>
      <c r="O81" s="13"/>
      <c r="P81" s="13"/>
      <c r="T81" s="13"/>
      <c r="U81" s="13"/>
      <c r="Y81" s="13"/>
      <c r="Z81" s="13"/>
    </row>
    <row r="82" spans="5:26" ht="20.100000000000001" customHeight="1" x14ac:dyDescent="0.25">
      <c r="E82" s="13"/>
      <c r="F82" s="13"/>
      <c r="J82" s="13"/>
      <c r="K82" s="13"/>
      <c r="O82" s="13"/>
      <c r="P82" s="13"/>
      <c r="T82" s="13"/>
      <c r="U82" s="13"/>
      <c r="Y82" s="13"/>
      <c r="Z82" s="13"/>
    </row>
    <row r="83" spans="5:26" ht="20.100000000000001" customHeight="1" x14ac:dyDescent="0.25">
      <c r="E83" s="13"/>
      <c r="F83" s="13"/>
      <c r="J83" s="13"/>
      <c r="K83" s="13"/>
      <c r="O83" s="13"/>
      <c r="P83" s="13"/>
      <c r="T83" s="13"/>
      <c r="U83" s="13"/>
      <c r="Y83" s="13"/>
      <c r="Z83" s="13"/>
    </row>
    <row r="84" spans="5:26" ht="20.100000000000001" customHeight="1" x14ac:dyDescent="0.25">
      <c r="E84" s="13"/>
      <c r="F84" s="13"/>
      <c r="J84" s="13"/>
      <c r="K84" s="13"/>
      <c r="O84" s="13"/>
      <c r="P84" s="13"/>
      <c r="T84" s="13"/>
      <c r="U84" s="13"/>
      <c r="Y84" s="13"/>
      <c r="Z84" s="13"/>
    </row>
    <row r="85" spans="5:26" ht="20.100000000000001" customHeight="1" x14ac:dyDescent="0.25">
      <c r="E85" s="13"/>
      <c r="F85" s="13"/>
      <c r="J85" s="13"/>
      <c r="K85" s="13"/>
      <c r="O85" s="13"/>
      <c r="P85" s="13"/>
      <c r="T85" s="13"/>
      <c r="U85" s="13"/>
      <c r="Y85" s="13"/>
      <c r="Z85" s="13"/>
    </row>
    <row r="86" spans="5:26" ht="20.100000000000001" customHeight="1" x14ac:dyDescent="0.25">
      <c r="E86" s="13"/>
      <c r="F86" s="13"/>
      <c r="J86" s="13"/>
      <c r="K86" s="13"/>
      <c r="O86" s="13"/>
      <c r="P86" s="13"/>
      <c r="T86" s="13"/>
      <c r="U86" s="13"/>
      <c r="Y86" s="13"/>
      <c r="Z86" s="13"/>
    </row>
    <row r="87" spans="5:26" ht="20.100000000000001" customHeight="1" x14ac:dyDescent="0.25">
      <c r="E87" s="13"/>
      <c r="F87" s="13"/>
      <c r="J87" s="13"/>
      <c r="K87" s="13"/>
      <c r="O87" s="13"/>
      <c r="P87" s="13"/>
      <c r="T87" s="13"/>
      <c r="U87" s="13"/>
      <c r="Y87" s="13"/>
      <c r="Z87" s="13"/>
    </row>
    <row r="88" spans="5:26" ht="20.100000000000001" customHeight="1" x14ac:dyDescent="0.25">
      <c r="E88" s="13"/>
      <c r="F88" s="13"/>
      <c r="J88" s="13"/>
      <c r="K88" s="13"/>
      <c r="O88" s="13"/>
      <c r="P88" s="13"/>
      <c r="T88" s="13"/>
      <c r="U88" s="13"/>
      <c r="Y88" s="13"/>
      <c r="Z88" s="13"/>
    </row>
    <row r="89" spans="5:26" ht="20.100000000000001" customHeight="1" x14ac:dyDescent="0.25">
      <c r="E89" s="13"/>
      <c r="F89" s="13"/>
      <c r="J89" s="13"/>
      <c r="K89" s="13"/>
      <c r="O89" s="13"/>
      <c r="P89" s="13"/>
      <c r="T89" s="13"/>
      <c r="U89" s="13"/>
      <c r="Y89" s="13"/>
      <c r="Z89" s="13"/>
    </row>
    <row r="90" spans="5:26" ht="20.100000000000001" customHeight="1" x14ac:dyDescent="0.25">
      <c r="E90" s="13"/>
      <c r="F90" s="13"/>
      <c r="J90" s="13"/>
      <c r="K90" s="13"/>
      <c r="O90" s="13"/>
      <c r="P90" s="13"/>
      <c r="T90" s="13"/>
      <c r="U90" s="13"/>
      <c r="Y90" s="13"/>
      <c r="Z90" s="13"/>
    </row>
    <row r="91" spans="5:26" ht="20.100000000000001" customHeight="1" x14ac:dyDescent="0.25">
      <c r="E91" s="13"/>
      <c r="F91" s="13"/>
      <c r="J91" s="13"/>
      <c r="K91" s="13"/>
      <c r="O91" s="13"/>
      <c r="P91" s="13"/>
      <c r="T91" s="13"/>
      <c r="U91" s="13"/>
      <c r="Y91" s="13"/>
      <c r="Z91" s="13"/>
    </row>
    <row r="92" spans="5:26" ht="20.100000000000001" customHeight="1" x14ac:dyDescent="0.25">
      <c r="E92" s="13"/>
      <c r="F92" s="13"/>
      <c r="J92" s="13"/>
      <c r="K92" s="13"/>
      <c r="O92" s="13"/>
      <c r="P92" s="13"/>
      <c r="T92" s="13"/>
      <c r="U92" s="13"/>
      <c r="Y92" s="13"/>
      <c r="Z92" s="13"/>
    </row>
    <row r="93" spans="5:26" ht="20.100000000000001" customHeight="1" x14ac:dyDescent="0.25">
      <c r="E93" s="13"/>
      <c r="F93" s="13"/>
      <c r="J93" s="13"/>
      <c r="K93" s="13"/>
      <c r="O93" s="13"/>
      <c r="P93" s="13"/>
      <c r="T93" s="13"/>
      <c r="U93" s="13"/>
      <c r="Y93" s="13"/>
      <c r="Z93" s="13"/>
    </row>
    <row r="94" spans="5:26" ht="20.100000000000001" customHeight="1" x14ac:dyDescent="0.25">
      <c r="E94" s="13"/>
      <c r="F94" s="13"/>
      <c r="J94" s="13"/>
      <c r="K94" s="13"/>
      <c r="O94" s="13"/>
      <c r="P94" s="13"/>
      <c r="T94" s="13"/>
      <c r="U94" s="13"/>
      <c r="Y94" s="13"/>
      <c r="Z94" s="13"/>
    </row>
    <row r="95" spans="5:26" ht="20.100000000000001" customHeight="1" x14ac:dyDescent="0.25">
      <c r="E95" s="13"/>
      <c r="F95" s="13"/>
      <c r="J95" s="13"/>
      <c r="K95" s="13"/>
      <c r="O95" s="13"/>
      <c r="P95" s="13"/>
      <c r="T95" s="13"/>
      <c r="U95" s="13"/>
      <c r="Y95" s="13"/>
      <c r="Z95" s="13"/>
    </row>
    <row r="96" spans="5:26" ht="20.100000000000001" customHeight="1" x14ac:dyDescent="0.25">
      <c r="E96" s="13"/>
      <c r="F96" s="13"/>
      <c r="J96" s="13"/>
      <c r="K96" s="13"/>
      <c r="O96" s="13"/>
      <c r="P96" s="13"/>
      <c r="T96" s="13"/>
      <c r="U96" s="13"/>
      <c r="Y96" s="13"/>
      <c r="Z96" s="13"/>
    </row>
    <row r="97" spans="5:26" ht="20.100000000000001" customHeight="1" x14ac:dyDescent="0.25">
      <c r="E97" s="13"/>
      <c r="F97" s="13"/>
      <c r="J97" s="13"/>
      <c r="K97" s="13"/>
      <c r="O97" s="13"/>
      <c r="P97" s="13"/>
      <c r="T97" s="13"/>
      <c r="U97" s="13"/>
      <c r="Y97" s="13"/>
      <c r="Z97" s="13"/>
    </row>
    <row r="98" spans="5:26" ht="20.100000000000001" customHeight="1" x14ac:dyDescent="0.25">
      <c r="E98" s="13"/>
      <c r="F98" s="13"/>
      <c r="J98" s="13"/>
      <c r="K98" s="13"/>
      <c r="O98" s="13"/>
      <c r="P98" s="13"/>
      <c r="T98" s="13"/>
      <c r="U98" s="13"/>
      <c r="Y98" s="13"/>
      <c r="Z98" s="13"/>
    </row>
    <row r="99" spans="5:26" ht="20.100000000000001" customHeight="1" x14ac:dyDescent="0.25">
      <c r="E99" s="13"/>
      <c r="F99" s="13"/>
      <c r="J99" s="13"/>
      <c r="K99" s="13"/>
      <c r="O99" s="13"/>
      <c r="P99" s="13"/>
      <c r="T99" s="13"/>
      <c r="U99" s="13"/>
      <c r="Y99" s="13"/>
      <c r="Z99" s="13"/>
    </row>
    <row r="100" spans="5:26" ht="20.100000000000001" customHeight="1" x14ac:dyDescent="0.25">
      <c r="E100" s="13"/>
      <c r="F100" s="13"/>
      <c r="J100" s="13"/>
      <c r="K100" s="13"/>
      <c r="O100" s="13"/>
      <c r="P100" s="13"/>
      <c r="T100" s="13"/>
      <c r="U100" s="13"/>
      <c r="Y100" s="13"/>
      <c r="Z100" s="13"/>
    </row>
    <row r="101" spans="5:26" ht="20.100000000000001" customHeight="1" x14ac:dyDescent="0.25">
      <c r="E101" s="13"/>
      <c r="F101" s="13"/>
      <c r="J101" s="13"/>
      <c r="K101" s="13"/>
      <c r="O101" s="13"/>
      <c r="P101" s="13"/>
      <c r="T101" s="13"/>
      <c r="U101" s="13"/>
      <c r="Y101" s="13"/>
      <c r="Z101" s="13"/>
    </row>
    <row r="102" spans="5:26" ht="20.100000000000001" customHeight="1" x14ac:dyDescent="0.25">
      <c r="E102" s="13"/>
      <c r="F102" s="13"/>
      <c r="J102" s="13"/>
      <c r="K102" s="13"/>
      <c r="O102" s="13"/>
      <c r="P102" s="13"/>
      <c r="T102" s="13"/>
      <c r="U102" s="13"/>
      <c r="Y102" s="13"/>
      <c r="Z102" s="13"/>
    </row>
    <row r="103" spans="5:26" ht="20.100000000000001" customHeight="1" x14ac:dyDescent="0.25">
      <c r="E103" s="13"/>
      <c r="F103" s="13"/>
      <c r="J103" s="13"/>
      <c r="K103" s="13"/>
      <c r="O103" s="13"/>
      <c r="P103" s="13"/>
      <c r="T103" s="13"/>
      <c r="U103" s="13"/>
      <c r="Y103" s="13"/>
      <c r="Z103" s="13"/>
    </row>
    <row r="104" spans="5:26" ht="20.100000000000001" customHeight="1" x14ac:dyDescent="0.25">
      <c r="E104" s="13"/>
      <c r="F104" s="13"/>
      <c r="J104" s="13"/>
      <c r="K104" s="13"/>
      <c r="O104" s="13"/>
      <c r="P104" s="13"/>
      <c r="T104" s="13"/>
      <c r="U104" s="13"/>
      <c r="Y104" s="13"/>
      <c r="Z104" s="13"/>
    </row>
    <row r="105" spans="5:26" ht="20.100000000000001" customHeight="1" x14ac:dyDescent="0.25">
      <c r="E105" s="13"/>
      <c r="F105" s="13"/>
      <c r="J105" s="13"/>
      <c r="K105" s="13"/>
      <c r="O105" s="13"/>
      <c r="P105" s="13"/>
      <c r="T105" s="13"/>
      <c r="U105" s="13"/>
      <c r="Y105" s="13"/>
      <c r="Z105" s="13"/>
    </row>
    <row r="106" spans="5:26" ht="20.100000000000001" customHeight="1" x14ac:dyDescent="0.25">
      <c r="E106" s="13"/>
      <c r="F106" s="13"/>
      <c r="J106" s="13"/>
      <c r="K106" s="13"/>
      <c r="O106" s="13"/>
      <c r="P106" s="13"/>
      <c r="T106" s="13"/>
      <c r="U106" s="13"/>
      <c r="Y106" s="13"/>
      <c r="Z106" s="13"/>
    </row>
    <row r="107" spans="5:26" ht="20.100000000000001" customHeight="1" x14ac:dyDescent="0.25">
      <c r="E107" s="13"/>
      <c r="F107" s="13"/>
      <c r="J107" s="13"/>
      <c r="K107" s="13"/>
      <c r="O107" s="13"/>
      <c r="P107" s="13"/>
      <c r="T107" s="13"/>
      <c r="U107" s="13"/>
      <c r="Y107" s="13"/>
      <c r="Z107" s="13"/>
    </row>
    <row r="108" spans="5:26" ht="20.100000000000001" customHeight="1" x14ac:dyDescent="0.25">
      <c r="E108" s="13"/>
      <c r="F108" s="13"/>
      <c r="J108" s="13"/>
      <c r="K108" s="13"/>
      <c r="O108" s="13"/>
      <c r="P108" s="13"/>
      <c r="T108" s="13"/>
      <c r="U108" s="13"/>
      <c r="Y108" s="13"/>
      <c r="Z108" s="13"/>
    </row>
    <row r="109" spans="5:26" ht="20.100000000000001" customHeight="1" x14ac:dyDescent="0.25">
      <c r="E109" s="13"/>
      <c r="F109" s="13"/>
      <c r="J109" s="13"/>
      <c r="K109" s="13"/>
      <c r="O109" s="13"/>
      <c r="P109" s="13"/>
      <c r="T109" s="13"/>
      <c r="U109" s="13"/>
      <c r="Y109" s="13"/>
      <c r="Z109" s="13"/>
    </row>
    <row r="110" spans="5:26" ht="20.100000000000001" customHeight="1" x14ac:dyDescent="0.25">
      <c r="E110" s="13"/>
      <c r="F110" s="13"/>
      <c r="J110" s="13"/>
      <c r="K110" s="13"/>
      <c r="O110" s="13"/>
      <c r="P110" s="13"/>
      <c r="T110" s="13"/>
      <c r="U110" s="13"/>
      <c r="Y110" s="13"/>
      <c r="Z110" s="13"/>
    </row>
    <row r="111" spans="5:26" ht="20.100000000000001" customHeight="1" x14ac:dyDescent="0.25">
      <c r="E111" s="13"/>
      <c r="F111" s="13"/>
      <c r="J111" s="13"/>
      <c r="K111" s="13"/>
      <c r="O111" s="13"/>
      <c r="P111" s="13"/>
      <c r="T111" s="13"/>
      <c r="U111" s="13"/>
      <c r="Y111" s="13"/>
      <c r="Z111" s="13"/>
    </row>
    <row r="112" spans="5:26" ht="20.100000000000001" customHeight="1" x14ac:dyDescent="0.25">
      <c r="E112" s="13"/>
      <c r="F112" s="13"/>
      <c r="J112" s="13"/>
      <c r="K112" s="13"/>
      <c r="O112" s="13"/>
      <c r="P112" s="13"/>
      <c r="T112" s="13"/>
      <c r="U112" s="13"/>
      <c r="Y112" s="13"/>
      <c r="Z112" s="13"/>
    </row>
    <row r="113" spans="5:26" ht="20.100000000000001" customHeight="1" x14ac:dyDescent="0.25">
      <c r="E113" s="13"/>
      <c r="F113" s="13"/>
      <c r="J113" s="13"/>
      <c r="K113" s="13"/>
      <c r="O113" s="13"/>
      <c r="P113" s="13"/>
      <c r="T113" s="13"/>
      <c r="U113" s="13"/>
      <c r="Y113" s="13"/>
      <c r="Z113" s="13"/>
    </row>
    <row r="114" spans="5:26" ht="20.100000000000001" customHeight="1" x14ac:dyDescent="0.25">
      <c r="E114" s="13"/>
      <c r="F114" s="13"/>
      <c r="J114" s="13"/>
      <c r="K114" s="13"/>
      <c r="O114" s="13"/>
      <c r="P114" s="13"/>
      <c r="T114" s="13"/>
      <c r="U114" s="13"/>
      <c r="Y114" s="13"/>
      <c r="Z114" s="13"/>
    </row>
    <row r="115" spans="5:26" ht="20.100000000000001" customHeight="1" x14ac:dyDescent="0.25">
      <c r="E115" s="13"/>
      <c r="F115" s="13"/>
      <c r="J115" s="13"/>
      <c r="K115" s="13"/>
      <c r="O115" s="13"/>
      <c r="P115" s="13"/>
      <c r="T115" s="13"/>
      <c r="U115" s="13"/>
      <c r="Y115" s="13"/>
      <c r="Z115" s="13"/>
    </row>
    <row r="116" spans="5:26" ht="20.100000000000001" customHeight="1" x14ac:dyDescent="0.25">
      <c r="E116" s="13"/>
      <c r="F116" s="13"/>
      <c r="J116" s="13"/>
      <c r="K116" s="13"/>
      <c r="O116" s="13"/>
      <c r="P116" s="13"/>
      <c r="T116" s="13"/>
      <c r="U116" s="13"/>
      <c r="Y116" s="13"/>
      <c r="Z116" s="13"/>
    </row>
    <row r="117" spans="5:26" ht="20.100000000000001" customHeight="1" x14ac:dyDescent="0.25">
      <c r="E117" s="13"/>
      <c r="F117" s="13"/>
      <c r="J117" s="13"/>
      <c r="K117" s="13"/>
      <c r="O117" s="13"/>
      <c r="P117" s="13"/>
      <c r="T117" s="13"/>
      <c r="U117" s="13"/>
      <c r="Y117" s="13"/>
      <c r="Z117" s="13"/>
    </row>
    <row r="118" spans="5:26" ht="20.100000000000001" customHeight="1" x14ac:dyDescent="0.25">
      <c r="E118" s="13"/>
      <c r="F118" s="13"/>
      <c r="J118" s="13"/>
      <c r="K118" s="13"/>
      <c r="O118" s="13"/>
      <c r="P118" s="13"/>
      <c r="T118" s="13"/>
      <c r="U118" s="13"/>
      <c r="Y118" s="13"/>
      <c r="Z118" s="13"/>
    </row>
    <row r="119" spans="5:26" ht="20.100000000000001" customHeight="1" x14ac:dyDescent="0.25">
      <c r="E119" s="13"/>
      <c r="F119" s="13"/>
      <c r="J119" s="13"/>
      <c r="K119" s="13"/>
      <c r="O119" s="13"/>
      <c r="P119" s="13"/>
      <c r="T119" s="13"/>
      <c r="U119" s="13"/>
      <c r="Y119" s="13"/>
      <c r="Z119" s="13"/>
    </row>
    <row r="120" spans="5:26" ht="20.100000000000001" customHeight="1" x14ac:dyDescent="0.25">
      <c r="E120" s="13"/>
      <c r="F120" s="13"/>
      <c r="J120" s="13"/>
      <c r="K120" s="13"/>
      <c r="O120" s="13"/>
      <c r="P120" s="13"/>
      <c r="T120" s="13"/>
      <c r="U120" s="13"/>
      <c r="Y120" s="13"/>
      <c r="Z120" s="13"/>
    </row>
    <row r="121" spans="5:26" ht="20.100000000000001" customHeight="1" x14ac:dyDescent="0.25">
      <c r="E121" s="13"/>
      <c r="F121" s="13"/>
      <c r="J121" s="13"/>
      <c r="K121" s="13"/>
      <c r="O121" s="13"/>
      <c r="P121" s="13"/>
      <c r="T121" s="13"/>
      <c r="U121" s="13"/>
      <c r="Y121" s="13"/>
      <c r="Z121" s="13"/>
    </row>
    <row r="122" spans="5:26" ht="20.100000000000001" customHeight="1" x14ac:dyDescent="0.25">
      <c r="E122" s="13"/>
      <c r="F122" s="13"/>
      <c r="J122" s="13"/>
      <c r="K122" s="13"/>
      <c r="O122" s="13"/>
      <c r="P122" s="13"/>
      <c r="T122" s="13"/>
      <c r="U122" s="13"/>
      <c r="Y122" s="13"/>
      <c r="Z122" s="13"/>
    </row>
    <row r="123" spans="5:26" ht="20.100000000000001" customHeight="1" x14ac:dyDescent="0.25">
      <c r="E123" s="13"/>
      <c r="F123" s="13"/>
      <c r="J123" s="13"/>
      <c r="K123" s="13"/>
      <c r="O123" s="13"/>
      <c r="P123" s="13"/>
      <c r="T123" s="13"/>
      <c r="U123" s="13"/>
      <c r="Y123" s="13"/>
      <c r="Z123" s="13"/>
    </row>
    <row r="124" spans="5:26" ht="20.100000000000001" customHeight="1" x14ac:dyDescent="0.25">
      <c r="E124" s="13"/>
      <c r="F124" s="13"/>
      <c r="J124" s="13"/>
      <c r="K124" s="13"/>
      <c r="O124" s="13"/>
      <c r="P124" s="13"/>
      <c r="T124" s="13"/>
      <c r="U124" s="13"/>
      <c r="Y124" s="13"/>
      <c r="Z124" s="13"/>
    </row>
    <row r="125" spans="5:26" ht="20.100000000000001" customHeight="1" x14ac:dyDescent="0.25">
      <c r="E125" s="13"/>
      <c r="F125" s="13"/>
      <c r="J125" s="13"/>
      <c r="K125" s="13"/>
      <c r="O125" s="13"/>
      <c r="P125" s="13"/>
      <c r="T125" s="13"/>
      <c r="U125" s="13"/>
      <c r="Y125" s="13"/>
      <c r="Z125" s="13"/>
    </row>
    <row r="126" spans="5:26" ht="20.100000000000001" customHeight="1" x14ac:dyDescent="0.25">
      <c r="E126" s="13"/>
      <c r="F126" s="13"/>
      <c r="J126" s="13"/>
      <c r="K126" s="13"/>
      <c r="O126" s="13"/>
      <c r="P126" s="13"/>
      <c r="T126" s="13"/>
      <c r="U126" s="13"/>
      <c r="Y126" s="13"/>
      <c r="Z126" s="13"/>
    </row>
    <row r="127" spans="5:26" ht="20.100000000000001" customHeight="1" x14ac:dyDescent="0.25">
      <c r="E127" s="13"/>
      <c r="F127" s="13"/>
      <c r="J127" s="13"/>
      <c r="K127" s="13"/>
      <c r="O127" s="13"/>
      <c r="P127" s="13"/>
      <c r="T127" s="13"/>
      <c r="U127" s="13"/>
      <c r="Y127" s="13"/>
      <c r="Z127" s="13"/>
    </row>
    <row r="128" spans="5:26" ht="20.100000000000001" customHeight="1" x14ac:dyDescent="0.25">
      <c r="E128" s="13"/>
      <c r="F128" s="13"/>
      <c r="J128" s="13"/>
      <c r="K128" s="13"/>
      <c r="O128" s="13"/>
      <c r="P128" s="13"/>
      <c r="T128" s="13"/>
      <c r="U128" s="13"/>
      <c r="Y128" s="13"/>
      <c r="Z128" s="13"/>
    </row>
    <row r="129" spans="5:26" ht="20.100000000000001" customHeight="1" x14ac:dyDescent="0.25">
      <c r="E129" s="13"/>
      <c r="F129" s="13"/>
      <c r="J129" s="13"/>
      <c r="K129" s="13"/>
      <c r="O129" s="13"/>
      <c r="P129" s="13"/>
      <c r="T129" s="13"/>
      <c r="U129" s="13"/>
      <c r="Y129" s="13"/>
      <c r="Z129" s="13"/>
    </row>
    <row r="130" spans="5:26" ht="20.100000000000001" customHeight="1" x14ac:dyDescent="0.25">
      <c r="E130" s="13"/>
      <c r="F130" s="13"/>
      <c r="J130" s="13"/>
      <c r="K130" s="13"/>
      <c r="O130" s="13"/>
      <c r="P130" s="13"/>
      <c r="T130" s="13"/>
      <c r="U130" s="13"/>
      <c r="Y130" s="13"/>
      <c r="Z130" s="13"/>
    </row>
    <row r="131" spans="5:26" ht="20.100000000000001" customHeight="1" x14ac:dyDescent="0.25">
      <c r="E131" s="13"/>
      <c r="F131" s="13"/>
      <c r="J131" s="13"/>
      <c r="K131" s="13"/>
      <c r="O131" s="13"/>
      <c r="P131" s="13"/>
      <c r="T131" s="13"/>
      <c r="U131" s="13"/>
      <c r="Y131" s="13"/>
      <c r="Z131" s="13"/>
    </row>
    <row r="132" spans="5:26" ht="20.100000000000001" customHeight="1" x14ac:dyDescent="0.25">
      <c r="E132" s="13"/>
      <c r="F132" s="13"/>
      <c r="J132" s="13"/>
      <c r="K132" s="13"/>
      <c r="O132" s="13"/>
      <c r="P132" s="13"/>
      <c r="T132" s="13"/>
      <c r="U132" s="13"/>
      <c r="Y132" s="13"/>
      <c r="Z132" s="13"/>
    </row>
    <row r="133" spans="5:26" ht="20.100000000000001" customHeight="1" x14ac:dyDescent="0.25">
      <c r="E133" s="13"/>
      <c r="F133" s="13"/>
      <c r="J133" s="13"/>
      <c r="K133" s="13"/>
      <c r="O133" s="13"/>
      <c r="P133" s="13"/>
      <c r="T133" s="13"/>
      <c r="U133" s="13"/>
      <c r="Y133" s="13"/>
      <c r="Z133" s="13"/>
    </row>
    <row r="134" spans="5:26" ht="20.100000000000001" customHeight="1" x14ac:dyDescent="0.25">
      <c r="E134" s="13"/>
      <c r="F134" s="13"/>
      <c r="J134" s="13"/>
      <c r="K134" s="13"/>
      <c r="O134" s="13"/>
      <c r="P134" s="13"/>
      <c r="T134" s="13"/>
      <c r="U134" s="13"/>
      <c r="Y134" s="13"/>
      <c r="Z134" s="13"/>
    </row>
    <row r="135" spans="5:26" ht="20.100000000000001" customHeight="1" x14ac:dyDescent="0.25">
      <c r="E135" s="13"/>
      <c r="F135" s="13"/>
      <c r="J135" s="13"/>
      <c r="K135" s="13"/>
      <c r="O135" s="13"/>
      <c r="P135" s="13"/>
      <c r="T135" s="13"/>
      <c r="U135" s="13"/>
      <c r="Y135" s="13"/>
      <c r="Z135" s="13"/>
    </row>
    <row r="136" spans="5:26" ht="20.100000000000001" customHeight="1" x14ac:dyDescent="0.25">
      <c r="E136" s="13"/>
      <c r="F136" s="13"/>
      <c r="J136" s="13"/>
      <c r="K136" s="13"/>
      <c r="O136" s="13"/>
      <c r="P136" s="13"/>
      <c r="T136" s="13"/>
      <c r="U136" s="13"/>
      <c r="Y136" s="13"/>
      <c r="Z136" s="13"/>
    </row>
    <row r="137" spans="5:26" ht="20.100000000000001" customHeight="1" x14ac:dyDescent="0.25">
      <c r="E137" s="13"/>
      <c r="F137" s="13"/>
      <c r="J137" s="13"/>
      <c r="K137" s="13"/>
      <c r="O137" s="13"/>
      <c r="P137" s="13"/>
      <c r="T137" s="13"/>
      <c r="U137" s="13"/>
      <c r="Y137" s="13"/>
      <c r="Z137" s="13"/>
    </row>
    <row r="138" spans="5:26" ht="20.100000000000001" customHeight="1" x14ac:dyDescent="0.25">
      <c r="E138" s="13"/>
      <c r="F138" s="13"/>
      <c r="J138" s="13"/>
      <c r="K138" s="13"/>
      <c r="O138" s="13"/>
      <c r="P138" s="13"/>
      <c r="T138" s="13"/>
      <c r="U138" s="13"/>
      <c r="Y138" s="13"/>
      <c r="Z138" s="13"/>
    </row>
    <row r="139" spans="5:26" ht="20.100000000000001" customHeight="1" x14ac:dyDescent="0.25">
      <c r="E139" s="13"/>
      <c r="F139" s="13"/>
      <c r="J139" s="13"/>
      <c r="K139" s="13"/>
      <c r="O139" s="13"/>
      <c r="P139" s="13"/>
      <c r="T139" s="13"/>
      <c r="U139" s="13"/>
      <c r="Y139" s="13"/>
      <c r="Z139" s="13"/>
    </row>
    <row r="140" spans="5:26" ht="20.100000000000001" customHeight="1" x14ac:dyDescent="0.25">
      <c r="E140" s="13"/>
      <c r="F140" s="13"/>
      <c r="J140" s="13"/>
      <c r="K140" s="13"/>
      <c r="O140" s="13"/>
      <c r="P140" s="13"/>
      <c r="T140" s="13"/>
      <c r="U140" s="13"/>
      <c r="Y140" s="13"/>
      <c r="Z140" s="13"/>
    </row>
    <row r="141" spans="5:26" ht="20.100000000000001" customHeight="1" x14ac:dyDescent="0.25">
      <c r="E141" s="13"/>
      <c r="F141" s="13"/>
      <c r="J141" s="13"/>
      <c r="K141" s="13"/>
      <c r="O141" s="13"/>
      <c r="P141" s="13"/>
      <c r="T141" s="13"/>
      <c r="U141" s="13"/>
      <c r="Y141" s="13"/>
      <c r="Z141" s="13"/>
    </row>
    <row r="142" spans="5:26" ht="20.100000000000001" customHeight="1" x14ac:dyDescent="0.25">
      <c r="E142" s="13"/>
      <c r="F142" s="13"/>
      <c r="J142" s="13"/>
      <c r="K142" s="13"/>
      <c r="O142" s="13"/>
      <c r="P142" s="13"/>
      <c r="T142" s="13"/>
      <c r="U142" s="13"/>
      <c r="Y142" s="13"/>
      <c r="Z142" s="13"/>
    </row>
    <row r="143" spans="5:26" ht="20.100000000000001" customHeight="1" x14ac:dyDescent="0.25">
      <c r="E143" s="13"/>
      <c r="F143" s="13"/>
      <c r="J143" s="13"/>
      <c r="K143" s="13"/>
      <c r="O143" s="13"/>
      <c r="P143" s="13"/>
      <c r="T143" s="13"/>
      <c r="U143" s="13"/>
      <c r="Y143" s="13"/>
      <c r="Z143" s="13"/>
    </row>
    <row r="144" spans="5:26" ht="20.100000000000001" customHeight="1" x14ac:dyDescent="0.25">
      <c r="E144" s="13"/>
      <c r="F144" s="13"/>
      <c r="J144" s="13"/>
      <c r="K144" s="13"/>
      <c r="O144" s="13"/>
      <c r="P144" s="13"/>
      <c r="T144" s="13"/>
      <c r="U144" s="13"/>
      <c r="Y144" s="13"/>
      <c r="Z144" s="13"/>
    </row>
    <row r="145" spans="5:26" ht="20.100000000000001" customHeight="1" x14ac:dyDescent="0.25">
      <c r="E145" s="13"/>
      <c r="F145" s="13"/>
      <c r="J145" s="13"/>
      <c r="K145" s="13"/>
      <c r="O145" s="13"/>
      <c r="P145" s="13"/>
      <c r="T145" s="13"/>
      <c r="U145" s="13"/>
      <c r="Y145" s="13"/>
      <c r="Z145" s="13"/>
    </row>
    <row r="146" spans="5:26" ht="20.100000000000001" customHeight="1" x14ac:dyDescent="0.25">
      <c r="E146" s="13"/>
      <c r="F146" s="13"/>
      <c r="J146" s="13"/>
      <c r="K146" s="13"/>
      <c r="O146" s="13"/>
      <c r="P146" s="13"/>
      <c r="T146" s="13"/>
      <c r="U146" s="13"/>
      <c r="Y146" s="13"/>
      <c r="Z146" s="13"/>
    </row>
    <row r="147" spans="5:26" ht="20.100000000000001" customHeight="1" x14ac:dyDescent="0.25">
      <c r="E147" s="13"/>
      <c r="F147" s="13"/>
      <c r="J147" s="13"/>
      <c r="K147" s="13"/>
      <c r="O147" s="13"/>
      <c r="P147" s="13"/>
      <c r="T147" s="13"/>
      <c r="U147" s="13"/>
      <c r="Y147" s="13"/>
      <c r="Z147" s="13"/>
    </row>
    <row r="148" spans="5:26" ht="20.100000000000001" customHeight="1" x14ac:dyDescent="0.25">
      <c r="E148" s="13"/>
      <c r="F148" s="13"/>
      <c r="J148" s="13"/>
      <c r="K148" s="13"/>
      <c r="O148" s="13"/>
      <c r="P148" s="13"/>
      <c r="T148" s="13"/>
      <c r="U148" s="13"/>
      <c r="Y148" s="13"/>
      <c r="Z148" s="13"/>
    </row>
    <row r="149" spans="5:26" ht="20.100000000000001" customHeight="1" x14ac:dyDescent="0.25">
      <c r="E149" s="13"/>
      <c r="F149" s="13"/>
      <c r="J149" s="13"/>
      <c r="K149" s="13"/>
      <c r="O149" s="13"/>
      <c r="P149" s="13"/>
      <c r="T149" s="13"/>
      <c r="U149" s="13"/>
      <c r="Y149" s="13"/>
      <c r="Z149" s="13"/>
    </row>
    <row r="150" spans="5:26" ht="20.100000000000001" customHeight="1" x14ac:dyDescent="0.25">
      <c r="E150" s="13"/>
      <c r="F150" s="13"/>
      <c r="J150" s="13"/>
      <c r="K150" s="13"/>
      <c r="O150" s="13"/>
      <c r="P150" s="13"/>
      <c r="T150" s="13"/>
      <c r="U150" s="13"/>
      <c r="Y150" s="13"/>
      <c r="Z150" s="13"/>
    </row>
    <row r="151" spans="5:26" ht="20.100000000000001" customHeight="1" x14ac:dyDescent="0.25">
      <c r="E151" s="13"/>
      <c r="F151" s="13"/>
      <c r="J151" s="13"/>
      <c r="K151" s="13"/>
      <c r="O151" s="13"/>
      <c r="P151" s="13"/>
      <c r="T151" s="13"/>
      <c r="U151" s="13"/>
      <c r="Y151" s="13"/>
      <c r="Z151" s="13"/>
    </row>
    <row r="152" spans="5:26" ht="20.100000000000001" customHeight="1" x14ac:dyDescent="0.25">
      <c r="E152" s="13"/>
      <c r="F152" s="13"/>
      <c r="J152" s="13"/>
      <c r="K152" s="13"/>
      <c r="O152" s="13"/>
      <c r="P152" s="13"/>
      <c r="T152" s="13"/>
      <c r="U152" s="13"/>
      <c r="Y152" s="13"/>
      <c r="Z152" s="13"/>
    </row>
    <row r="153" spans="5:26" ht="20.100000000000001" customHeight="1" x14ac:dyDescent="0.25">
      <c r="E153" s="13"/>
      <c r="F153" s="13"/>
      <c r="J153" s="13"/>
      <c r="K153" s="13"/>
      <c r="O153" s="13"/>
      <c r="P153" s="13"/>
      <c r="T153" s="13"/>
      <c r="U153" s="13"/>
      <c r="Y153" s="13"/>
      <c r="Z153" s="13"/>
    </row>
    <row r="154" spans="5:26" ht="20.100000000000001" customHeight="1" x14ac:dyDescent="0.25">
      <c r="E154" s="13"/>
      <c r="F154" s="13"/>
      <c r="J154" s="13"/>
      <c r="K154" s="13"/>
      <c r="O154" s="13"/>
      <c r="P154" s="13"/>
      <c r="T154" s="13"/>
      <c r="U154" s="13"/>
      <c r="Y154" s="13"/>
      <c r="Z154" s="13"/>
    </row>
    <row r="155" spans="5:26" ht="20.100000000000001" customHeight="1" x14ac:dyDescent="0.25">
      <c r="E155" s="13"/>
      <c r="F155" s="13"/>
      <c r="J155" s="13"/>
      <c r="K155" s="13"/>
      <c r="O155" s="13"/>
      <c r="P155" s="13"/>
      <c r="T155" s="13"/>
      <c r="U155" s="13"/>
      <c r="Y155" s="13"/>
      <c r="Z155" s="13"/>
    </row>
    <row r="156" spans="5:26" ht="20.100000000000001" customHeight="1" x14ac:dyDescent="0.25">
      <c r="E156" s="13"/>
      <c r="F156" s="13"/>
      <c r="J156" s="13"/>
      <c r="K156" s="13"/>
      <c r="O156" s="13"/>
      <c r="P156" s="13"/>
      <c r="T156" s="13"/>
      <c r="U156" s="13"/>
      <c r="Y156" s="13"/>
      <c r="Z156" s="13"/>
    </row>
    <row r="157" spans="5:26" ht="20.100000000000001" customHeight="1" x14ac:dyDescent="0.25">
      <c r="E157" s="13"/>
      <c r="F157" s="13"/>
      <c r="J157" s="13"/>
      <c r="K157" s="13"/>
      <c r="O157" s="13"/>
      <c r="P157" s="13"/>
      <c r="T157" s="13"/>
      <c r="U157" s="13"/>
      <c r="Y157" s="13"/>
      <c r="Z157" s="13"/>
    </row>
    <row r="158" spans="5:26" ht="20.100000000000001" customHeight="1" x14ac:dyDescent="0.25">
      <c r="E158" s="13"/>
      <c r="F158" s="13"/>
      <c r="J158" s="13"/>
      <c r="K158" s="13"/>
      <c r="O158" s="13"/>
      <c r="P158" s="13"/>
      <c r="T158" s="13"/>
      <c r="U158" s="13"/>
      <c r="Y158" s="13"/>
      <c r="Z158" s="13"/>
    </row>
    <row r="159" spans="5:26" ht="20.100000000000001" customHeight="1" x14ac:dyDescent="0.25">
      <c r="E159" s="13"/>
      <c r="F159" s="13"/>
      <c r="J159" s="13"/>
      <c r="K159" s="13"/>
      <c r="O159" s="13"/>
      <c r="P159" s="13"/>
      <c r="T159" s="13"/>
      <c r="U159" s="13"/>
      <c r="Y159" s="13"/>
      <c r="Z159" s="13"/>
    </row>
  </sheetData>
  <sheetProtection sheet="1" objects="1" scenarios="1"/>
  <mergeCells count="30">
    <mergeCell ref="A8:AA8"/>
    <mergeCell ref="W10:AA10"/>
    <mergeCell ref="F43:H43"/>
    <mergeCell ref="I43:K43"/>
    <mergeCell ref="L43:N43"/>
    <mergeCell ref="A25:Q25"/>
    <mergeCell ref="A10:B10"/>
    <mergeCell ref="A27:B27"/>
    <mergeCell ref="O43:Q43"/>
    <mergeCell ref="A1:AD1"/>
    <mergeCell ref="C4:H4"/>
    <mergeCell ref="C5:H5"/>
    <mergeCell ref="A43:B43"/>
    <mergeCell ref="R43:T43"/>
    <mergeCell ref="L27:N27"/>
    <mergeCell ref="H10:L10"/>
    <mergeCell ref="M10:Q10"/>
    <mergeCell ref="A22:B22"/>
    <mergeCell ref="A4:B4"/>
    <mergeCell ref="R10:V10"/>
    <mergeCell ref="A5:B5"/>
    <mergeCell ref="C10:G10"/>
    <mergeCell ref="C27:E27"/>
    <mergeCell ref="F27:H27"/>
    <mergeCell ref="I27:K27"/>
    <mergeCell ref="A71:B71"/>
    <mergeCell ref="A55:B55"/>
    <mergeCell ref="A41:Q41"/>
    <mergeCell ref="A39:B39"/>
    <mergeCell ref="C43:E43"/>
  </mergeCells>
  <printOptions horizontalCentered="1"/>
  <pageMargins left="0.39370078740157483" right="0.39370078740157483" top="0.39370078740157483" bottom="0.39370078740157483" header="0.31496062992125984" footer="0.31496062992125984"/>
  <pageSetup scale="26" fitToHeight="2" orientation="landscape"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pageSetUpPr fitToPage="1"/>
  </sheetPr>
  <dimension ref="A1:AD148"/>
  <sheetViews>
    <sheetView zoomScale="70" zoomScaleNormal="70" workbookViewId="0">
      <pane xSplit="1" ySplit="5" topLeftCell="B6" activePane="bottomRight" state="frozen"/>
      <selection pane="topRight" activeCell="B1" sqref="B1"/>
      <selection pane="bottomLeft" activeCell="A5" sqref="A5"/>
      <selection pane="bottomRight" activeCell="H12" sqref="H12"/>
    </sheetView>
  </sheetViews>
  <sheetFormatPr baseColWidth="10" defaultRowHeight="15" x14ac:dyDescent="0.25"/>
  <cols>
    <col min="1" max="2" width="20.7109375" style="4" customWidth="1"/>
    <col min="3" max="3" width="18.140625" style="4" customWidth="1"/>
    <col min="4" max="6" width="15.7109375" style="4" customWidth="1"/>
    <col min="7" max="7" width="15.7109375" style="13" customWidth="1"/>
    <col min="8" max="11" width="15.7109375" style="4" customWidth="1"/>
    <col min="12" max="12" width="15.7109375" style="13" customWidth="1"/>
    <col min="13" max="16" width="15.7109375" style="4" customWidth="1"/>
    <col min="17" max="17" width="15.7109375" style="13" customWidth="1"/>
    <col min="18" max="21" width="15.7109375" style="4" customWidth="1"/>
    <col min="22" max="22" width="15.7109375" style="13" customWidth="1"/>
    <col min="23" max="26" width="15.7109375" style="4" customWidth="1"/>
    <col min="27" max="27" width="15.7109375" style="13" customWidth="1"/>
    <col min="28" max="30" width="15.7109375" style="4" customWidth="1"/>
    <col min="31" max="16384" width="11.42578125" style="4"/>
  </cols>
  <sheetData>
    <row r="1" spans="1:30" s="20" customFormat="1" ht="26.25" x14ac:dyDescent="0.25">
      <c r="A1" s="345" t="s">
        <v>220</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0" s="20" customFormat="1" ht="26.25" x14ac:dyDescent="0.25">
      <c r="A2" s="227"/>
      <c r="B2" s="245"/>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row>
    <row r="3" spans="1:30" s="20" customFormat="1" x14ac:dyDescent="0.25">
      <c r="A3" s="21"/>
      <c r="B3" s="21"/>
      <c r="D3" s="22"/>
    </row>
    <row r="4" spans="1:30" s="6" customFormat="1" ht="20.100000000000001" customHeight="1" x14ac:dyDescent="0.25">
      <c r="A4" s="366" t="s">
        <v>12</v>
      </c>
      <c r="B4" s="366"/>
      <c r="C4" s="366"/>
      <c r="D4" s="346" t="str">
        <f>IF('4-Datos generales'!H11="","",'4-Datos generales'!H11)</f>
        <v/>
      </c>
      <c r="E4" s="346"/>
      <c r="F4" s="346"/>
      <c r="G4" s="346"/>
      <c r="H4" s="346"/>
      <c r="I4" s="346"/>
      <c r="J4" s="28"/>
      <c r="K4" s="28"/>
      <c r="L4" s="28"/>
      <c r="M4" s="28"/>
      <c r="N4" s="28"/>
      <c r="O4" s="28"/>
      <c r="P4" s="28"/>
      <c r="Q4" s="28"/>
      <c r="R4" s="28"/>
      <c r="S4" s="28"/>
    </row>
    <row r="5" spans="1:30" ht="20.100000000000001" customHeight="1" x14ac:dyDescent="0.25">
      <c r="A5" s="367" t="s">
        <v>51</v>
      </c>
      <c r="B5" s="367"/>
      <c r="C5" s="367"/>
      <c r="D5" s="365"/>
      <c r="E5" s="365"/>
      <c r="F5" s="365"/>
      <c r="G5" s="365"/>
      <c r="H5" s="365"/>
      <c r="I5" s="365"/>
      <c r="J5" s="63"/>
      <c r="K5" s="63"/>
      <c r="L5" s="63"/>
      <c r="M5" s="63"/>
      <c r="N5" s="63"/>
      <c r="O5" s="63"/>
      <c r="P5" s="63"/>
      <c r="Q5" s="63"/>
      <c r="R5" s="67"/>
      <c r="S5" s="67"/>
    </row>
    <row r="6" spans="1:30" s="6" customFormat="1" ht="20.100000000000001" customHeight="1" x14ac:dyDescent="0.25">
      <c r="A6" s="58"/>
      <c r="B6" s="55"/>
      <c r="C6" s="55"/>
      <c r="D6" s="55"/>
      <c r="E6" s="55"/>
      <c r="F6" s="55"/>
      <c r="G6" s="55"/>
      <c r="H6" s="55"/>
      <c r="I6" s="55"/>
      <c r="J6" s="55"/>
      <c r="K6" s="55"/>
      <c r="L6" s="55"/>
      <c r="M6" s="55"/>
      <c r="N6" s="55"/>
      <c r="O6" s="55"/>
      <c r="P6" s="55"/>
      <c r="Q6" s="55"/>
      <c r="V6" s="25"/>
      <c r="AA6" s="25"/>
    </row>
    <row r="7" spans="1:30" s="28" customFormat="1" ht="20.100000000000001" customHeight="1" x14ac:dyDescent="0.25">
      <c r="A7" s="310" t="s">
        <v>226</v>
      </c>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row>
    <row r="8" spans="1:30" s="6" customFormat="1" ht="20.100000000000001" customHeight="1" x14ac:dyDescent="0.25">
      <c r="A8" s="45"/>
      <c r="B8" s="46"/>
      <c r="C8" s="46"/>
      <c r="D8" s="46"/>
      <c r="E8" s="46"/>
      <c r="F8" s="46"/>
      <c r="G8" s="46"/>
      <c r="H8" s="46"/>
      <c r="I8" s="46"/>
      <c r="J8" s="46"/>
      <c r="K8" s="46"/>
      <c r="L8" s="46"/>
      <c r="M8" s="46"/>
      <c r="N8" s="46"/>
      <c r="O8" s="46"/>
      <c r="P8" s="46"/>
      <c r="Q8" s="46"/>
      <c r="V8" s="25"/>
      <c r="AA8" s="25"/>
    </row>
    <row r="9" spans="1:30" s="6" customFormat="1" ht="20.100000000000001" customHeight="1" x14ac:dyDescent="0.25">
      <c r="A9" s="361" t="s">
        <v>37</v>
      </c>
      <c r="B9" s="364"/>
      <c r="C9" s="364"/>
      <c r="D9" s="364"/>
      <c r="E9" s="364"/>
      <c r="F9" s="364"/>
      <c r="G9" s="364"/>
      <c r="H9" s="364"/>
      <c r="I9" s="364"/>
      <c r="J9" s="364"/>
      <c r="K9" s="364"/>
      <c r="L9" s="364"/>
      <c r="M9" s="364"/>
      <c r="N9" s="364"/>
      <c r="O9" s="364"/>
      <c r="P9" s="364"/>
      <c r="Q9" s="364"/>
      <c r="R9" s="364"/>
      <c r="S9" s="364"/>
      <c r="T9" s="364"/>
      <c r="U9" s="364"/>
      <c r="V9" s="364"/>
      <c r="W9" s="364"/>
      <c r="X9" s="364"/>
      <c r="Y9" s="364"/>
      <c r="Z9" s="364"/>
      <c r="AA9" s="362"/>
    </row>
    <row r="10" spans="1:30" s="23" customFormat="1" ht="37.5" customHeight="1" x14ac:dyDescent="0.25">
      <c r="A10" s="37" t="s">
        <v>50</v>
      </c>
      <c r="B10" s="37"/>
      <c r="C10" s="311" t="s">
        <v>22</v>
      </c>
      <c r="D10" s="311"/>
      <c r="E10" s="311"/>
      <c r="F10" s="311"/>
      <c r="G10" s="311"/>
      <c r="H10" s="312" t="s">
        <v>23</v>
      </c>
      <c r="I10" s="312"/>
      <c r="J10" s="312"/>
      <c r="K10" s="312"/>
      <c r="L10" s="312"/>
      <c r="M10" s="311" t="s">
        <v>24</v>
      </c>
      <c r="N10" s="311"/>
      <c r="O10" s="311"/>
      <c r="P10" s="311"/>
      <c r="Q10" s="311"/>
      <c r="R10" s="312" t="s">
        <v>38</v>
      </c>
      <c r="S10" s="312"/>
      <c r="T10" s="312"/>
      <c r="U10" s="312"/>
      <c r="V10" s="312"/>
      <c r="W10" s="311" t="s">
        <v>39</v>
      </c>
      <c r="X10" s="311"/>
      <c r="Y10" s="311"/>
      <c r="Z10" s="311"/>
      <c r="AA10" s="311"/>
    </row>
    <row r="11" spans="1:30" s="23" customFormat="1" ht="75" x14ac:dyDescent="0.25">
      <c r="A11" s="41" t="s">
        <v>0</v>
      </c>
      <c r="B11" s="41" t="s">
        <v>228</v>
      </c>
      <c r="C11" s="166" t="s">
        <v>60</v>
      </c>
      <c r="D11" s="166" t="s">
        <v>62</v>
      </c>
      <c r="E11" s="166" t="s">
        <v>95</v>
      </c>
      <c r="F11" s="166" t="s">
        <v>94</v>
      </c>
      <c r="G11" s="166" t="s">
        <v>64</v>
      </c>
      <c r="H11" s="167" t="s">
        <v>60</v>
      </c>
      <c r="I11" s="214" t="s">
        <v>62</v>
      </c>
      <c r="J11" s="167" t="s">
        <v>95</v>
      </c>
      <c r="K11" s="167" t="s">
        <v>94</v>
      </c>
      <c r="L11" s="167" t="s">
        <v>64</v>
      </c>
      <c r="M11" s="166" t="s">
        <v>60</v>
      </c>
      <c r="N11" s="166" t="s">
        <v>62</v>
      </c>
      <c r="O11" s="166" t="s">
        <v>95</v>
      </c>
      <c r="P11" s="166" t="s">
        <v>94</v>
      </c>
      <c r="Q11" s="166" t="s">
        <v>64</v>
      </c>
      <c r="R11" s="167" t="s">
        <v>60</v>
      </c>
      <c r="S11" s="214" t="s">
        <v>62</v>
      </c>
      <c r="T11" s="167" t="s">
        <v>95</v>
      </c>
      <c r="U11" s="167" t="s">
        <v>94</v>
      </c>
      <c r="V11" s="167" t="s">
        <v>64</v>
      </c>
      <c r="W11" s="166" t="s">
        <v>60</v>
      </c>
      <c r="X11" s="166" t="s">
        <v>62</v>
      </c>
      <c r="Y11" s="166" t="s">
        <v>95</v>
      </c>
      <c r="Z11" s="166" t="s">
        <v>94</v>
      </c>
      <c r="AA11" s="166" t="s">
        <v>64</v>
      </c>
    </row>
    <row r="12" spans="1:30" s="6" customFormat="1" ht="24.95" customHeight="1" x14ac:dyDescent="0.25">
      <c r="A12" s="7" t="s">
        <v>15</v>
      </c>
      <c r="B12" s="7">
        <f>IFERROR(SUM('5-Edificio 1'!B15),"")</f>
        <v>0</v>
      </c>
      <c r="C12" s="120">
        <f>IF(SUM('5-Edificio 1'!C15)=0," ",SUM('5-Edificio 1'!C15))</f>
        <v>491</v>
      </c>
      <c r="D12" s="180">
        <f>IF(SUM('5-Edificio 1'!D15)=0," ",SUM('5-Edificio 1'!D15))</f>
        <v>233225</v>
      </c>
      <c r="E12" s="120">
        <f>IF(SUM('5-Edificio 1'!E15)=0," ",SUM('5-Edificio 1'!E15))</f>
        <v>1412</v>
      </c>
      <c r="F12" s="120">
        <f>IF(C12=" "," ",E12/C12)</f>
        <v>2.8757637474541751</v>
      </c>
      <c r="G12" s="120">
        <f>IF(SUM('5-Edificio 1'!L15)=0," ",SUM('5-Edificio 1'!L15))</f>
        <v>1307.9596790000001</v>
      </c>
      <c r="H12" s="148" t="e">
        <f>IF(('5-Edificio 1'!AX15+'5-Edificio 1'!N15+#REF!+#REF!+#REF!+#REF!+#REF!+#REF!+#REF!+#REF!+#REF!+#REF!+#REF!+#REF!+#REF!+#REF!+#REF!+#REF!+#REF!+#REF!)=0," ",('5-Edificio 1'!AX15+'5-Edificio 1'!N15+#REF!+#REF!+#REF!+#REF!+#REF!+#REF!+#REF!+#REF!+#REF!+#REF!+#REF!+#REF!+#REF!+#REF!+#REF!+#REF!+#REF!+#REF!))</f>
        <v>#REF!</v>
      </c>
      <c r="I12" s="215" t="e">
        <f>IF(('5-Edificio 1'!AY15+'5-Edificio 1'!O15+#REF!+#REF!+#REF!+#REF!+#REF!+#REF!+#REF!+#REF!+#REF!+#REF!+#REF!+#REF!+#REF!+#REF!+#REF!+#REF!+#REF!+#REF!)=0," ",('5-Edificio 1'!AY15+'5-Edificio 1'!O15+#REF!+#REF!+#REF!+#REF!+#REF!+#REF!+#REF!+#REF!+#REF!+#REF!+#REF!+#REF!+#REF!+#REF!+#REF!+#REF!+#REF!+#REF!))</f>
        <v>#REF!</v>
      </c>
      <c r="J12" s="148" t="e">
        <f>IF(('5-Edificio 1'!AZ15+'5-Edificio 1'!P15+#REF!+#REF!+#REF!+#REF!+#REF!+#REF!+#REF!+#REF!+#REF!+#REF!+#REF!+#REF!+#REF!+#REF!+#REF!+#REF!+#REF!+#REF!)=0," ",('5-Edificio 1'!AZ15+'5-Edificio 1'!P15+#REF!+#REF!+#REF!+#REF!+#REF!+#REF!+#REF!+#REF!+#REF!+#REF!+#REF!+#REF!+#REF!+#REF!+#REF!+#REF!+#REF!+#REF!))</f>
        <v>#REF!</v>
      </c>
      <c r="K12" s="148" t="e">
        <f>IF(H12=" "," ",J12/H12)</f>
        <v>#REF!</v>
      </c>
      <c r="L12" s="148">
        <f>IF(SUM('5-Edificio 1'!BG15,'5-Edificio 1'!W15)=0," ",SUM('5-Edificio 1'!BG15,'5-Edificio 1'!W15))</f>
        <v>250.15716896000001</v>
      </c>
      <c r="M12" s="120">
        <f>IF(SUM('5-Edificio 1'!X15)=0," ",SUM('5-Edificio 1'!X15))</f>
        <v>0.25015716896000001</v>
      </c>
      <c r="N12" s="180" t="str">
        <f>IF(SUM('5-Edificio 1'!Y15)=0," ",SUM('5-Edificio 1'!Y15))</f>
        <v xml:space="preserve"> </v>
      </c>
      <c r="O12" s="120" t="str">
        <f>IF(SUM('5-Edificio 1'!Z15)=0," ",SUM('5-Edificio 1'!Z15))</f>
        <v xml:space="preserve"> </v>
      </c>
      <c r="P12" s="120" t="e">
        <f>IF(M12=" "," ",O12/M12)</f>
        <v>#VALUE!</v>
      </c>
      <c r="Q12" s="120" t="str">
        <f>IF(SUM('5-Edificio 1'!AH15)=0," ",SUM('5-Edificio 1'!AH15))</f>
        <v xml:space="preserve"> </v>
      </c>
      <c r="R12" s="120" t="str">
        <f>IF(SUM('5-Edificio 1'!AI15)=0," ",SUM('5-Edificio 1'!AI15))</f>
        <v xml:space="preserve"> </v>
      </c>
      <c r="S12" s="215" t="str">
        <f>IF(SUM('5-Edificio 1'!AJ15)=0," ",SUM('5-Edificio 1'!AJ15))</f>
        <v xml:space="preserve"> </v>
      </c>
      <c r="T12" s="120" t="str">
        <f>IF(SUM('5-Edificio 1'!AK15)=0," ",SUM('5-Edificio 1'!AK15))</f>
        <v xml:space="preserve"> </v>
      </c>
      <c r="U12" s="120" t="str">
        <f>IF(R12=" "," ",T12/R12)</f>
        <v xml:space="preserve"> </v>
      </c>
      <c r="V12" s="120" t="str">
        <f>IF(SUM('5-Edificio 1'!AO15)=0," ",SUM('5-Edificio 1'!AO15))</f>
        <v xml:space="preserve"> </v>
      </c>
      <c r="W12" s="120" t="str">
        <f>IF(SUM('5-Edificio 1'!AP15)=0," ",SUM('5-Edificio 1'!AP15))</f>
        <v xml:space="preserve"> </v>
      </c>
      <c r="X12" s="180" t="str">
        <f>IF(SUM('5-Edificio 1'!AQ15)=0," ",SUM('5-Edificio 1'!AQ15))</f>
        <v xml:space="preserve"> </v>
      </c>
      <c r="Y12" s="120" t="str">
        <f>IF(SUM('5-Edificio 1'!AR15)=0," ",SUM('5-Edificio 1'!AR15))</f>
        <v xml:space="preserve"> </v>
      </c>
      <c r="Z12" s="120" t="str">
        <f>IF(W12=" "," ",Y12/W12)</f>
        <v xml:space="preserve"> </v>
      </c>
      <c r="AA12" s="120" t="str">
        <f>IF(SUM('5-Edificio 1'!AV15)=0," ",SUM('5-Edificio 1'!AV15))</f>
        <v xml:space="preserve"> </v>
      </c>
      <c r="AB12" s="241"/>
    </row>
    <row r="13" spans="1:30" s="6" customFormat="1" ht="24.95" customHeight="1" x14ac:dyDescent="0.25">
      <c r="A13" s="9" t="s">
        <v>1</v>
      </c>
      <c r="B13" s="7">
        <f>IFERROR(SUM('5-Edificio 1'!B16),"")</f>
        <v>0</v>
      </c>
      <c r="C13" s="120">
        <f>IF(SUM('5-Edificio 1'!C16)=0," ",SUM('5-Edificio 1'!C16))</f>
        <v>1223</v>
      </c>
      <c r="D13" s="180">
        <f>IF(SUM('5-Edificio 1'!D16)=0," ",SUM('5-Edificio 1'!D16))</f>
        <v>598047</v>
      </c>
      <c r="E13" s="120">
        <f>IF(SUM('5-Edificio 1'!E16)=0," ",SUM('5-Edificio 1'!E16))</f>
        <v>3424.4</v>
      </c>
      <c r="F13" s="120">
        <f t="shared" ref="F13:F23" si="0">IF(C13=" "," ",E13/C13)</f>
        <v>2.8000000000000003</v>
      </c>
      <c r="G13" s="120">
        <f>IF(SUM('5-Edificio 1'!L16)=0," ",SUM('5-Edificio 1'!L16))</f>
        <v>3257.911787</v>
      </c>
      <c r="H13" s="148" t="e">
        <f>IF(('5-Edificio 1'!AX16+'5-Edificio 1'!N16+#REF!+#REF!+#REF!+#REF!+#REF!+#REF!+#REF!+#REF!+#REF!+#REF!+#REF!+#REF!+#REF!+#REF!+#REF!+#REF!+#REF!+#REF!)=0," ",('5-Edificio 1'!AX16+'5-Edificio 1'!N16+#REF!+#REF!+#REF!+#REF!+#REF!+#REF!+#REF!+#REF!+#REF!+#REF!+#REF!+#REF!+#REF!+#REF!+#REF!+#REF!+#REF!+#REF!))</f>
        <v>#REF!</v>
      </c>
      <c r="I13" s="215" t="e">
        <f>IF(('5-Edificio 1'!AY16+'5-Edificio 1'!O16+#REF!+#REF!+#REF!+#REF!+#REF!+#REF!+#REF!+#REF!+#REF!+#REF!+#REF!+#REF!+#REF!+#REF!+#REF!+#REF!+#REF!+#REF!)=0," ",('5-Edificio 1'!AY16+'5-Edificio 1'!O16+#REF!+#REF!+#REF!+#REF!+#REF!+#REF!+#REF!+#REF!+#REF!+#REF!+#REF!+#REF!+#REF!+#REF!+#REF!+#REF!+#REF!+#REF!))</f>
        <v>#REF!</v>
      </c>
      <c r="J13" s="148" t="e">
        <f>IF(('5-Edificio 1'!AZ16+'5-Edificio 1'!P16+#REF!+#REF!+#REF!+#REF!+#REF!+#REF!+#REF!+#REF!+#REF!+#REF!+#REF!+#REF!+#REF!+#REF!+#REF!+#REF!+#REF!+#REF!)=0," ",('5-Edificio 1'!AZ16+'5-Edificio 1'!P16+#REF!+#REF!+#REF!+#REF!+#REF!+#REF!+#REF!+#REF!+#REF!+#REF!+#REF!+#REF!+#REF!+#REF!+#REF!+#REF!+#REF!+#REF!))</f>
        <v>#REF!</v>
      </c>
      <c r="K13" s="148" t="e">
        <f t="shared" ref="K13:K23" si="1">IF(H13=" "," ",J13/H13)</f>
        <v>#REF!</v>
      </c>
      <c r="L13" s="148">
        <f>IF(SUM('5-Edificio 1'!BG16,'5-Edificio 1'!W16)=0," ",SUM('5-Edificio 1'!BG16,'5-Edificio 1'!W16))</f>
        <v>205.92820816</v>
      </c>
      <c r="M13" s="120">
        <f>IF(SUM('5-Edificio 1'!X16)=0," ",SUM('5-Edificio 1'!X16))</f>
        <v>0.20592820815999999</v>
      </c>
      <c r="N13" s="180" t="str">
        <f>IF(SUM('5-Edificio 1'!Y16)=0," ",SUM('5-Edificio 1'!Y16))</f>
        <v xml:space="preserve"> </v>
      </c>
      <c r="O13" s="120" t="str">
        <f>IF(SUM('5-Edificio 1'!Z16)=0," ",SUM('5-Edificio 1'!Z16))</f>
        <v xml:space="preserve"> </v>
      </c>
      <c r="P13" s="120" t="e">
        <f t="shared" ref="P13:P23" si="2">IF(M13=" "," ",O13/M13)</f>
        <v>#VALUE!</v>
      </c>
      <c r="Q13" s="120" t="str">
        <f>IF(SUM('5-Edificio 1'!AH16)=0," ",SUM('5-Edificio 1'!AH16))</f>
        <v xml:space="preserve"> </v>
      </c>
      <c r="R13" s="120" t="str">
        <f>IF(SUM('5-Edificio 1'!AI16)=0," ",SUM('5-Edificio 1'!AI16))</f>
        <v xml:space="preserve"> </v>
      </c>
      <c r="S13" s="215" t="str">
        <f>IF(SUM('5-Edificio 1'!AJ16)=0," ",SUM('5-Edificio 1'!AJ16))</f>
        <v xml:space="preserve"> </v>
      </c>
      <c r="T13" s="120" t="str">
        <f>IF(SUM('5-Edificio 1'!AK16)=0," ",SUM('5-Edificio 1'!AK16))</f>
        <v xml:space="preserve"> </v>
      </c>
      <c r="U13" s="120" t="str">
        <f t="shared" ref="U13:U23" si="3">IF(R13=" "," ",T13/R13)</f>
        <v xml:space="preserve"> </v>
      </c>
      <c r="V13" s="120" t="str">
        <f>IF(SUM('5-Edificio 1'!AO16)=0," ",SUM('5-Edificio 1'!AO16))</f>
        <v xml:space="preserve"> </v>
      </c>
      <c r="W13" s="120" t="str">
        <f>IF(SUM('5-Edificio 1'!AP16)=0," ",SUM('5-Edificio 1'!AP16))</f>
        <v xml:space="preserve"> </v>
      </c>
      <c r="X13" s="180" t="str">
        <f>IF(SUM('5-Edificio 1'!AQ16)=0," ",SUM('5-Edificio 1'!AQ16))</f>
        <v xml:space="preserve"> </v>
      </c>
      <c r="Y13" s="120" t="str">
        <f>IF(SUM('5-Edificio 1'!AR16)=0," ",SUM('5-Edificio 1'!AR16))</f>
        <v xml:space="preserve"> </v>
      </c>
      <c r="Z13" s="120" t="str">
        <f t="shared" ref="Z13:Z23" si="4">IF(W13=" "," ",Y13/W13)</f>
        <v xml:space="preserve"> </v>
      </c>
      <c r="AA13" s="120" t="str">
        <f>IF(SUM('5-Edificio 1'!AV16)=0," ",SUM('5-Edificio 1'!AV16))</f>
        <v xml:space="preserve"> </v>
      </c>
    </row>
    <row r="14" spans="1:30" s="6" customFormat="1" ht="24.95" customHeight="1" x14ac:dyDescent="0.25">
      <c r="A14" s="9" t="s">
        <v>2</v>
      </c>
      <c r="B14" s="7">
        <f>IFERROR(SUM('5-Edificio 1'!B17),"")</f>
        <v>0</v>
      </c>
      <c r="C14" s="120">
        <f>IF(SUM('5-Edificio 1'!C17)=0," ",SUM('5-Edificio 1'!C17))</f>
        <v>1169</v>
      </c>
      <c r="D14" s="180">
        <f>IF(SUM('5-Edificio 1'!D17)=0," ",SUM('5-Edificio 1'!D17))</f>
        <v>561120</v>
      </c>
      <c r="E14" s="120">
        <f>IF(SUM('5-Edificio 1'!E17)=0," ",SUM('5-Edificio 1'!E17))</f>
        <v>3273.2</v>
      </c>
      <c r="F14" s="120">
        <f t="shared" si="0"/>
        <v>2.8</v>
      </c>
      <c r="G14" s="120">
        <f>IF(SUM('5-Edificio 1'!L17)=0," ",SUM('5-Edificio 1'!L17))</f>
        <v>3114.0628609999999</v>
      </c>
      <c r="H14" s="148" t="e">
        <f>IF(('5-Edificio 1'!AX17+'5-Edificio 1'!N17+#REF!+#REF!+#REF!+#REF!+#REF!+#REF!+#REF!+#REF!+#REF!+#REF!+#REF!+#REF!+#REF!+#REF!+#REF!+#REF!+#REF!+#REF!)=0," ",('5-Edificio 1'!AX17+'5-Edificio 1'!N17+#REF!+#REF!+#REF!+#REF!+#REF!+#REF!+#REF!+#REF!+#REF!+#REF!+#REF!+#REF!+#REF!+#REF!+#REF!+#REF!+#REF!+#REF!))</f>
        <v>#REF!</v>
      </c>
      <c r="I14" s="215" t="e">
        <f>IF(('5-Edificio 1'!AY17+'5-Edificio 1'!O17+#REF!+#REF!+#REF!+#REF!+#REF!+#REF!+#REF!+#REF!+#REF!+#REF!+#REF!+#REF!+#REF!+#REF!+#REF!+#REF!+#REF!+#REF!)=0," ",('5-Edificio 1'!AY17+'5-Edificio 1'!O17+#REF!+#REF!+#REF!+#REF!+#REF!+#REF!+#REF!+#REF!+#REF!+#REF!+#REF!+#REF!+#REF!+#REF!+#REF!+#REF!+#REF!+#REF!))</f>
        <v>#REF!</v>
      </c>
      <c r="J14" s="148" t="e">
        <f>IF(('5-Edificio 1'!AZ17+'5-Edificio 1'!P17+#REF!+#REF!+#REF!+#REF!+#REF!+#REF!+#REF!+#REF!+#REF!+#REF!+#REF!+#REF!+#REF!+#REF!+#REF!+#REF!+#REF!+#REF!)=0," ",('5-Edificio 1'!AZ17+'5-Edificio 1'!P17+#REF!+#REF!+#REF!+#REF!+#REF!+#REF!+#REF!+#REF!+#REF!+#REF!+#REF!+#REF!+#REF!+#REF!+#REF!+#REF!+#REF!+#REF!))</f>
        <v>#REF!</v>
      </c>
      <c r="K14" s="148" t="e">
        <f t="shared" si="1"/>
        <v>#REF!</v>
      </c>
      <c r="L14" s="148">
        <f>IF(SUM('5-Edificio 1'!BG17,'5-Edificio 1'!W17)=0," ",SUM('5-Edificio 1'!BG17,'5-Edificio 1'!W17))</f>
        <v>250.93633200000002</v>
      </c>
      <c r="M14" s="120">
        <f>IF(SUM('5-Edificio 1'!X17)=0," ",SUM('5-Edificio 1'!X17))</f>
        <v>0.25093633200000004</v>
      </c>
      <c r="N14" s="180" t="str">
        <f>IF(SUM('5-Edificio 1'!Y17)=0," ",SUM('5-Edificio 1'!Y17))</f>
        <v xml:space="preserve"> </v>
      </c>
      <c r="O14" s="120" t="str">
        <f>IF(SUM('5-Edificio 1'!Z17)=0," ",SUM('5-Edificio 1'!Z17))</f>
        <v xml:space="preserve"> </v>
      </c>
      <c r="P14" s="120" t="e">
        <f t="shared" si="2"/>
        <v>#VALUE!</v>
      </c>
      <c r="Q14" s="120" t="str">
        <f>IF(SUM('5-Edificio 1'!AH17)=0," ",SUM('5-Edificio 1'!AH17))</f>
        <v xml:space="preserve"> </v>
      </c>
      <c r="R14" s="120" t="str">
        <f>IF(SUM('5-Edificio 1'!AI17)=0," ",SUM('5-Edificio 1'!AI17))</f>
        <v xml:space="preserve"> </v>
      </c>
      <c r="S14" s="215" t="str">
        <f>IF(SUM('5-Edificio 1'!AJ17)=0," ",SUM('5-Edificio 1'!AJ17))</f>
        <v xml:space="preserve"> </v>
      </c>
      <c r="T14" s="120" t="str">
        <f>IF(SUM('5-Edificio 1'!AK17)=0," ",SUM('5-Edificio 1'!AK17))</f>
        <v xml:space="preserve"> </v>
      </c>
      <c r="U14" s="120" t="str">
        <f t="shared" si="3"/>
        <v xml:space="preserve"> </v>
      </c>
      <c r="V14" s="120" t="str">
        <f>IF(SUM('5-Edificio 1'!AO17)=0," ",SUM('5-Edificio 1'!AO17))</f>
        <v xml:space="preserve"> </v>
      </c>
      <c r="W14" s="120" t="str">
        <f>IF(SUM('5-Edificio 1'!AP17)=0," ",SUM('5-Edificio 1'!AP17))</f>
        <v xml:space="preserve"> </v>
      </c>
      <c r="X14" s="180" t="str">
        <f>IF(SUM('5-Edificio 1'!AQ17)=0," ",SUM('5-Edificio 1'!AQ17))</f>
        <v xml:space="preserve"> </v>
      </c>
      <c r="Y14" s="120" t="str">
        <f>IF(SUM('5-Edificio 1'!AR17)=0," ",SUM('5-Edificio 1'!AR17))</f>
        <v xml:space="preserve"> </v>
      </c>
      <c r="Z14" s="120" t="str">
        <f t="shared" si="4"/>
        <v xml:space="preserve"> </v>
      </c>
      <c r="AA14" s="120" t="str">
        <f>IF(SUM('5-Edificio 1'!AV17)=0," ",SUM('5-Edificio 1'!AV17))</f>
        <v xml:space="preserve"> </v>
      </c>
    </row>
    <row r="15" spans="1:30" s="6" customFormat="1" ht="24.95" customHeight="1" x14ac:dyDescent="0.25">
      <c r="A15" s="9" t="s">
        <v>3</v>
      </c>
      <c r="B15" s="7">
        <f>IFERROR(SUM('5-Edificio 1'!B18),"")</f>
        <v>0</v>
      </c>
      <c r="C15" s="120">
        <f>IF(SUM('5-Edificio 1'!C18)=0," ",SUM('5-Edificio 1'!C18))</f>
        <v>1652.1</v>
      </c>
      <c r="D15" s="180">
        <f>IF(SUM('5-Edificio 1'!D18)=0," ",SUM('5-Edificio 1'!D18))</f>
        <v>784747.5</v>
      </c>
      <c r="E15" s="120">
        <f>IF(SUM('5-Edificio 1'!E18)=0," ",SUM('5-Edificio 1'!E18))</f>
        <v>4625.88</v>
      </c>
      <c r="F15" s="120">
        <f t="shared" si="0"/>
        <v>2.8000000000000003</v>
      </c>
      <c r="G15" s="120">
        <f>IF(SUM('5-Edificio 1'!L18)=0," ",SUM('5-Edificio 1'!L18))</f>
        <v>4400.977974899999</v>
      </c>
      <c r="H15" s="148" t="e">
        <f>IF(('5-Edificio 1'!AX18+'5-Edificio 1'!N18+#REF!+#REF!+#REF!+#REF!+#REF!+#REF!+#REF!+#REF!+#REF!+#REF!+#REF!+#REF!+#REF!+#REF!+#REF!+#REF!+#REF!+#REF!)=0," ",('5-Edificio 1'!AX18+'5-Edificio 1'!N18+#REF!+#REF!+#REF!+#REF!+#REF!+#REF!+#REF!+#REF!+#REF!+#REF!+#REF!+#REF!+#REF!+#REF!+#REF!+#REF!+#REF!+#REF!))</f>
        <v>#REF!</v>
      </c>
      <c r="I15" s="215" t="e">
        <f>IF(('5-Edificio 1'!AY18+'5-Edificio 1'!O18+#REF!+#REF!+#REF!+#REF!+#REF!+#REF!+#REF!+#REF!+#REF!+#REF!+#REF!+#REF!+#REF!+#REF!+#REF!+#REF!+#REF!+#REF!)=0," ",('5-Edificio 1'!AY18+'5-Edificio 1'!O18+#REF!+#REF!+#REF!+#REF!+#REF!+#REF!+#REF!+#REF!+#REF!+#REF!+#REF!+#REF!+#REF!+#REF!+#REF!+#REF!+#REF!+#REF!))</f>
        <v>#REF!</v>
      </c>
      <c r="J15" s="148" t="e">
        <f>IF(('5-Edificio 1'!AZ18+'5-Edificio 1'!P18+#REF!+#REF!+#REF!+#REF!+#REF!+#REF!+#REF!+#REF!+#REF!+#REF!+#REF!+#REF!+#REF!+#REF!+#REF!+#REF!+#REF!+#REF!)=0," ",('5-Edificio 1'!AZ18+'5-Edificio 1'!P18+#REF!+#REF!+#REF!+#REF!+#REF!+#REF!+#REF!+#REF!+#REF!+#REF!+#REF!+#REF!+#REF!+#REF!+#REF!+#REF!+#REF!+#REF!))</f>
        <v>#REF!</v>
      </c>
      <c r="K15" s="148" t="e">
        <f t="shared" si="1"/>
        <v>#REF!</v>
      </c>
      <c r="L15" s="148">
        <f>IF(SUM('5-Edificio 1'!BG18,'5-Edificio 1'!W18)=0," ",SUM('5-Edificio 1'!BG18,'5-Edificio 1'!W18))</f>
        <v>233.17599799999999</v>
      </c>
      <c r="M15" s="120">
        <f>IF(SUM('5-Edificio 1'!X18)=0," ",SUM('5-Edificio 1'!X18))</f>
        <v>0.233175998</v>
      </c>
      <c r="N15" s="180" t="str">
        <f>IF(SUM('5-Edificio 1'!Y18)=0," ",SUM('5-Edificio 1'!Y18))</f>
        <v xml:space="preserve"> </v>
      </c>
      <c r="O15" s="120" t="str">
        <f>IF(SUM('5-Edificio 1'!Z18)=0," ",SUM('5-Edificio 1'!Z18))</f>
        <v xml:space="preserve"> </v>
      </c>
      <c r="P15" s="120" t="e">
        <f t="shared" si="2"/>
        <v>#VALUE!</v>
      </c>
      <c r="Q15" s="120" t="str">
        <f>IF(SUM('5-Edificio 1'!AH18)=0," ",SUM('5-Edificio 1'!AH18))</f>
        <v xml:space="preserve"> </v>
      </c>
      <c r="R15" s="120" t="str">
        <f>IF(SUM('5-Edificio 1'!AI18)=0," ",SUM('5-Edificio 1'!AI18))</f>
        <v xml:space="preserve"> </v>
      </c>
      <c r="S15" s="215" t="str">
        <f>IF(SUM('5-Edificio 1'!AJ18)=0," ",SUM('5-Edificio 1'!AJ18))</f>
        <v xml:space="preserve"> </v>
      </c>
      <c r="T15" s="120" t="str">
        <f>IF(SUM('5-Edificio 1'!AK18)=0," ",SUM('5-Edificio 1'!AK18))</f>
        <v xml:space="preserve"> </v>
      </c>
      <c r="U15" s="120" t="str">
        <f t="shared" si="3"/>
        <v xml:space="preserve"> </v>
      </c>
      <c r="V15" s="120" t="str">
        <f>IF(SUM('5-Edificio 1'!AO18)=0," ",SUM('5-Edificio 1'!AO18))</f>
        <v xml:space="preserve"> </v>
      </c>
      <c r="W15" s="120" t="str">
        <f>IF(SUM('5-Edificio 1'!AP18)=0," ",SUM('5-Edificio 1'!AP18))</f>
        <v xml:space="preserve"> </v>
      </c>
      <c r="X15" s="180" t="str">
        <f>IF(SUM('5-Edificio 1'!AQ18)=0," ",SUM('5-Edificio 1'!AQ18))</f>
        <v xml:space="preserve"> </v>
      </c>
      <c r="Y15" s="120" t="str">
        <f>IF(SUM('5-Edificio 1'!AR18)=0," ",SUM('5-Edificio 1'!AR18))</f>
        <v xml:space="preserve"> </v>
      </c>
      <c r="Z15" s="120" t="str">
        <f t="shared" si="4"/>
        <v xml:space="preserve"> </v>
      </c>
      <c r="AA15" s="120" t="str">
        <f>IF(SUM('5-Edificio 1'!AV18)=0," ",SUM('5-Edificio 1'!AV18))</f>
        <v xml:space="preserve"> </v>
      </c>
    </row>
    <row r="16" spans="1:30" s="6" customFormat="1" ht="24.95" customHeight="1" x14ac:dyDescent="0.25">
      <c r="A16" s="9" t="s">
        <v>4</v>
      </c>
      <c r="B16" s="7">
        <f>IFERROR(SUM('5-Edificio 1'!B19),"")</f>
        <v>0</v>
      </c>
      <c r="C16" s="120">
        <f>IF(SUM('5-Edificio 1'!C19)=0," ",SUM('5-Edificio 1'!C19))</f>
        <v>1367.7</v>
      </c>
      <c r="D16" s="180">
        <f>IF(SUM('5-Edificio 1'!D19)=0," ",SUM('5-Edificio 1'!D19))</f>
        <v>642819.9</v>
      </c>
      <c r="E16" s="120">
        <f>IF(SUM('5-Edificio 1'!E19)=0," ",SUM('5-Edificio 1'!E19))</f>
        <v>3829.5</v>
      </c>
      <c r="F16" s="120">
        <f t="shared" si="0"/>
        <v>2.7999561307304233</v>
      </c>
      <c r="G16" s="120">
        <f>IF(SUM('5-Edificio 1'!L19)=0," ",SUM('5-Edificio 1'!L19))</f>
        <v>3643.3736312999999</v>
      </c>
      <c r="H16" s="148" t="e">
        <f>IF(('5-Edificio 1'!AX19+'5-Edificio 1'!N19+#REF!+#REF!+#REF!+#REF!+#REF!+#REF!+#REF!+#REF!+#REF!+#REF!+#REF!+#REF!+#REF!+#REF!+#REF!+#REF!+#REF!+#REF!)=0," ",('5-Edificio 1'!AX19+'5-Edificio 1'!N19+#REF!+#REF!+#REF!+#REF!+#REF!+#REF!+#REF!+#REF!+#REF!+#REF!+#REF!+#REF!+#REF!+#REF!+#REF!+#REF!+#REF!+#REF!))</f>
        <v>#REF!</v>
      </c>
      <c r="I16" s="215" t="e">
        <f>IF(('5-Edificio 1'!AY19+'5-Edificio 1'!O19+#REF!+#REF!+#REF!+#REF!+#REF!+#REF!+#REF!+#REF!+#REF!+#REF!+#REF!+#REF!+#REF!+#REF!+#REF!+#REF!+#REF!+#REF!)=0," ",('5-Edificio 1'!AY19+'5-Edificio 1'!O19+#REF!+#REF!+#REF!+#REF!+#REF!+#REF!+#REF!+#REF!+#REF!+#REF!+#REF!+#REF!+#REF!+#REF!+#REF!+#REF!+#REF!+#REF!))</f>
        <v>#REF!</v>
      </c>
      <c r="J16" s="148" t="e">
        <f>IF(('5-Edificio 1'!AZ19+'5-Edificio 1'!P19+#REF!+#REF!+#REF!+#REF!+#REF!+#REF!+#REF!+#REF!+#REF!+#REF!+#REF!+#REF!+#REF!+#REF!+#REF!+#REF!+#REF!+#REF!)=0," ",('5-Edificio 1'!AZ19+'5-Edificio 1'!P19+#REF!+#REF!+#REF!+#REF!+#REF!+#REF!+#REF!+#REF!+#REF!+#REF!+#REF!+#REF!+#REF!+#REF!+#REF!+#REF!+#REF!+#REF!))</f>
        <v>#REF!</v>
      </c>
      <c r="K16" s="148" t="e">
        <f t="shared" si="1"/>
        <v>#REF!</v>
      </c>
      <c r="L16" s="148">
        <f>IF(SUM('5-Edificio 1'!BG19,'5-Edificio 1'!W19)=0," ",SUM('5-Edificio 1'!BG19,'5-Edificio 1'!W19))</f>
        <v>305.66107727999992</v>
      </c>
      <c r="M16" s="120">
        <f>IF(SUM('5-Edificio 1'!X19)=0," ",SUM('5-Edificio 1'!X19))</f>
        <v>0.30566107727999992</v>
      </c>
      <c r="N16" s="180" t="str">
        <f>IF(SUM('5-Edificio 1'!Y19)=0," ",SUM('5-Edificio 1'!Y19))</f>
        <v xml:space="preserve"> </v>
      </c>
      <c r="O16" s="120" t="str">
        <f>IF(SUM('5-Edificio 1'!Z19)=0," ",SUM('5-Edificio 1'!Z19))</f>
        <v xml:space="preserve"> </v>
      </c>
      <c r="P16" s="120" t="e">
        <f t="shared" si="2"/>
        <v>#VALUE!</v>
      </c>
      <c r="Q16" s="120" t="str">
        <f>IF(SUM('5-Edificio 1'!AH19)=0," ",SUM('5-Edificio 1'!AH19))</f>
        <v xml:space="preserve"> </v>
      </c>
      <c r="R16" s="120" t="str">
        <f>IF(SUM('5-Edificio 1'!AI19)=0," ",SUM('5-Edificio 1'!AI19))</f>
        <v xml:space="preserve"> </v>
      </c>
      <c r="S16" s="215" t="str">
        <f>IF(SUM('5-Edificio 1'!AJ19)=0," ",SUM('5-Edificio 1'!AJ19))</f>
        <v xml:space="preserve"> </v>
      </c>
      <c r="T16" s="120" t="str">
        <f>IF(SUM('5-Edificio 1'!AK19)=0," ",SUM('5-Edificio 1'!AK19))</f>
        <v xml:space="preserve"> </v>
      </c>
      <c r="U16" s="120" t="str">
        <f t="shared" si="3"/>
        <v xml:space="preserve"> </v>
      </c>
      <c r="V16" s="120" t="str">
        <f>IF(SUM('5-Edificio 1'!AO19)=0," ",SUM('5-Edificio 1'!AO19))</f>
        <v xml:space="preserve"> </v>
      </c>
      <c r="W16" s="120" t="str">
        <f>IF(SUM('5-Edificio 1'!AP19)=0," ",SUM('5-Edificio 1'!AP19))</f>
        <v xml:space="preserve"> </v>
      </c>
      <c r="X16" s="180" t="str">
        <f>IF(SUM('5-Edificio 1'!AQ19)=0," ",SUM('5-Edificio 1'!AQ19))</f>
        <v xml:space="preserve"> </v>
      </c>
      <c r="Y16" s="120" t="str">
        <f>IF(SUM('5-Edificio 1'!AR19)=0," ",SUM('5-Edificio 1'!AR19))</f>
        <v xml:space="preserve"> </v>
      </c>
      <c r="Z16" s="120" t="str">
        <f t="shared" si="4"/>
        <v xml:space="preserve"> </v>
      </c>
      <c r="AA16" s="120" t="str">
        <f>IF(SUM('5-Edificio 1'!AV19)=0," ",SUM('5-Edificio 1'!AV19))</f>
        <v xml:space="preserve"> </v>
      </c>
    </row>
    <row r="17" spans="1:27" s="6" customFormat="1" ht="24.95" customHeight="1" x14ac:dyDescent="0.25">
      <c r="A17" s="9" t="s">
        <v>5</v>
      </c>
      <c r="B17" s="7">
        <f>IFERROR(SUM('5-Edificio 1'!B20),"")</f>
        <v>0</v>
      </c>
      <c r="C17" s="120">
        <f>IF(SUM('5-Edificio 1'!C20)=0," ",SUM('5-Edificio 1'!C20))</f>
        <v>1406.1</v>
      </c>
      <c r="D17" s="180">
        <f>IF(SUM('5-Edificio 1'!D20)=0," ",SUM('5-Edificio 1'!D20))</f>
        <v>632745</v>
      </c>
      <c r="E17" s="120">
        <f>IF(SUM('5-Edificio 1'!E20)=0," ",SUM('5-Edificio 1'!E20))</f>
        <v>3937.08</v>
      </c>
      <c r="F17" s="120">
        <f t="shared" si="0"/>
        <v>2.8000000000000003</v>
      </c>
      <c r="G17" s="120">
        <f>IF(SUM('5-Edificio 1'!L20)=0," ",SUM('5-Edificio 1'!L20))</f>
        <v>3745.6662008999997</v>
      </c>
      <c r="H17" s="148" t="e">
        <f>IF(('5-Edificio 1'!AX20+'5-Edificio 1'!N20+#REF!+#REF!+#REF!+#REF!+#REF!+#REF!+#REF!+#REF!+#REF!+#REF!+#REF!+#REF!+#REF!+#REF!+#REF!+#REF!+#REF!+#REF!)=0," ",('5-Edificio 1'!AX20+'5-Edificio 1'!N20+#REF!+#REF!+#REF!+#REF!+#REF!+#REF!+#REF!+#REF!+#REF!+#REF!+#REF!+#REF!+#REF!+#REF!+#REF!+#REF!+#REF!+#REF!))</f>
        <v>#REF!</v>
      </c>
      <c r="I17" s="215" t="e">
        <f>IF(('5-Edificio 1'!AY20+'5-Edificio 1'!O20+#REF!+#REF!+#REF!+#REF!+#REF!+#REF!+#REF!+#REF!+#REF!+#REF!+#REF!+#REF!+#REF!+#REF!+#REF!+#REF!+#REF!+#REF!)=0," ",('5-Edificio 1'!AY20+'5-Edificio 1'!O20+#REF!+#REF!+#REF!+#REF!+#REF!+#REF!+#REF!+#REF!+#REF!+#REF!+#REF!+#REF!+#REF!+#REF!+#REF!+#REF!+#REF!+#REF!))</f>
        <v>#REF!</v>
      </c>
      <c r="J17" s="148" t="e">
        <f>IF(('5-Edificio 1'!AZ20+'5-Edificio 1'!P20+#REF!+#REF!+#REF!+#REF!+#REF!+#REF!+#REF!+#REF!+#REF!+#REF!+#REF!+#REF!+#REF!+#REF!+#REF!+#REF!+#REF!+#REF!)=0," ",('5-Edificio 1'!AZ20+'5-Edificio 1'!P20+#REF!+#REF!+#REF!+#REF!+#REF!+#REF!+#REF!+#REF!+#REF!+#REF!+#REF!+#REF!+#REF!+#REF!+#REF!+#REF!+#REF!+#REF!))</f>
        <v>#REF!</v>
      </c>
      <c r="K17" s="148" t="e">
        <f t="shared" si="1"/>
        <v>#REF!</v>
      </c>
      <c r="L17" s="148">
        <f>IF(SUM('5-Edificio 1'!BG20,'5-Edificio 1'!W20)=0," ",SUM('5-Edificio 1'!BG20,'5-Edificio 1'!W20))</f>
        <v>225.47603383999999</v>
      </c>
      <c r="M17" s="120">
        <f>IF(SUM('5-Edificio 1'!X20)=0," ",SUM('5-Edificio 1'!X20))</f>
        <v>0.22547603383999998</v>
      </c>
      <c r="N17" s="180" t="str">
        <f>IF(SUM('5-Edificio 1'!Y20)=0," ",SUM('5-Edificio 1'!Y20))</f>
        <v xml:space="preserve"> </v>
      </c>
      <c r="O17" s="120" t="str">
        <f>IF(SUM('5-Edificio 1'!Z20)=0," ",SUM('5-Edificio 1'!Z20))</f>
        <v xml:space="preserve"> </v>
      </c>
      <c r="P17" s="120" t="e">
        <f t="shared" si="2"/>
        <v>#VALUE!</v>
      </c>
      <c r="Q17" s="120" t="str">
        <f>IF(SUM('5-Edificio 1'!AH20)=0," ",SUM('5-Edificio 1'!AH20))</f>
        <v xml:space="preserve"> </v>
      </c>
      <c r="R17" s="120" t="str">
        <f>IF(SUM('5-Edificio 1'!AI20)=0," ",SUM('5-Edificio 1'!AI20))</f>
        <v xml:space="preserve"> </v>
      </c>
      <c r="S17" s="215" t="str">
        <f>IF(SUM('5-Edificio 1'!AJ20)=0," ",SUM('5-Edificio 1'!AJ20))</f>
        <v xml:space="preserve"> </v>
      </c>
      <c r="T17" s="120" t="str">
        <f>IF(SUM('5-Edificio 1'!AK20)=0," ",SUM('5-Edificio 1'!AK20))</f>
        <v xml:space="preserve"> </v>
      </c>
      <c r="U17" s="120" t="str">
        <f t="shared" si="3"/>
        <v xml:space="preserve"> </v>
      </c>
      <c r="V17" s="120" t="str">
        <f>IF(SUM('5-Edificio 1'!AO20)=0," ",SUM('5-Edificio 1'!AO20))</f>
        <v xml:space="preserve"> </v>
      </c>
      <c r="W17" s="120" t="str">
        <f>IF(SUM('5-Edificio 1'!AP20)=0," ",SUM('5-Edificio 1'!AP20))</f>
        <v xml:space="preserve"> </v>
      </c>
      <c r="X17" s="180" t="str">
        <f>IF(SUM('5-Edificio 1'!AQ20)=0," ",SUM('5-Edificio 1'!AQ20))</f>
        <v xml:space="preserve"> </v>
      </c>
      <c r="Y17" s="120" t="str">
        <f>IF(SUM('5-Edificio 1'!AR20)=0," ",SUM('5-Edificio 1'!AR20))</f>
        <v xml:space="preserve"> </v>
      </c>
      <c r="Z17" s="120" t="str">
        <f t="shared" si="4"/>
        <v xml:space="preserve"> </v>
      </c>
      <c r="AA17" s="120" t="str">
        <f>IF(SUM('5-Edificio 1'!AV20)=0," ",SUM('5-Edificio 1'!AV20))</f>
        <v xml:space="preserve"> </v>
      </c>
    </row>
    <row r="18" spans="1:27" s="6" customFormat="1" ht="24.95" customHeight="1" x14ac:dyDescent="0.25">
      <c r="A18" s="9" t="s">
        <v>6</v>
      </c>
      <c r="B18" s="7">
        <f>IFERROR(SUM('5-Edificio 1'!B21),"")</f>
        <v>0</v>
      </c>
      <c r="C18" s="120">
        <f>IF(SUM('5-Edificio 1'!C21)=0," ",SUM('5-Edificio 1'!C21))</f>
        <v>1610.1</v>
      </c>
      <c r="D18" s="180">
        <f>IF(SUM('5-Edificio 1'!D21)=0," ",SUM('5-Edificio 1'!D21))</f>
        <v>722934.9</v>
      </c>
      <c r="E18" s="120">
        <f>IF(SUM('5-Edificio 1'!E21)=0," ",SUM('5-Edificio 1'!E21))</f>
        <v>4508.2</v>
      </c>
      <c r="F18" s="120">
        <f t="shared" si="0"/>
        <v>2.7999503136451152</v>
      </c>
      <c r="G18" s="120">
        <f>IF(SUM('5-Edificio 1'!L21)=0," ",SUM('5-Edificio 1'!L21))</f>
        <v>4289.0954768999991</v>
      </c>
      <c r="H18" s="148" t="e">
        <f>IF(('5-Edificio 1'!AX21+'5-Edificio 1'!N21+#REF!+#REF!+#REF!+#REF!+#REF!+#REF!+#REF!+#REF!+#REF!+#REF!+#REF!+#REF!+#REF!+#REF!+#REF!+#REF!+#REF!+#REF!)=0," ",('5-Edificio 1'!AX21+'5-Edificio 1'!N21+#REF!+#REF!+#REF!+#REF!+#REF!+#REF!+#REF!+#REF!+#REF!+#REF!+#REF!+#REF!+#REF!+#REF!+#REF!+#REF!+#REF!+#REF!))</f>
        <v>#REF!</v>
      </c>
      <c r="I18" s="215" t="e">
        <f>IF(('5-Edificio 1'!AY21+'5-Edificio 1'!O21+#REF!+#REF!+#REF!+#REF!+#REF!+#REF!+#REF!+#REF!+#REF!+#REF!+#REF!+#REF!+#REF!+#REF!+#REF!+#REF!+#REF!+#REF!)=0," ",('5-Edificio 1'!AY21+'5-Edificio 1'!O21+#REF!+#REF!+#REF!+#REF!+#REF!+#REF!+#REF!+#REF!+#REF!+#REF!+#REF!+#REF!+#REF!+#REF!+#REF!+#REF!+#REF!+#REF!))</f>
        <v>#REF!</v>
      </c>
      <c r="J18" s="148" t="e">
        <f>IF(('5-Edificio 1'!AZ21+'5-Edificio 1'!P21+#REF!+#REF!+#REF!+#REF!+#REF!+#REF!+#REF!+#REF!+#REF!+#REF!+#REF!+#REF!+#REF!+#REF!+#REF!+#REF!+#REF!+#REF!)=0," ",('5-Edificio 1'!AZ21+'5-Edificio 1'!P21+#REF!+#REF!+#REF!+#REF!+#REF!+#REF!+#REF!+#REF!+#REF!+#REF!+#REF!+#REF!+#REF!+#REF!+#REF!+#REF!+#REF!+#REF!))</f>
        <v>#REF!</v>
      </c>
      <c r="K18" s="148" t="e">
        <f t="shared" si="1"/>
        <v>#REF!</v>
      </c>
      <c r="L18" s="148">
        <f>IF(SUM('5-Edificio 1'!BG21,'5-Edificio 1'!W21)=0," ",SUM('5-Edificio 1'!BG21,'5-Edificio 1'!W21))</f>
        <v>292.02572408000003</v>
      </c>
      <c r="M18" s="120">
        <f>IF(SUM('5-Edificio 1'!X21)=0," ",SUM('5-Edificio 1'!X21))</f>
        <v>0.29202572408000005</v>
      </c>
      <c r="N18" s="180" t="str">
        <f>IF(SUM('5-Edificio 1'!Y21)=0," ",SUM('5-Edificio 1'!Y21))</f>
        <v xml:space="preserve"> </v>
      </c>
      <c r="O18" s="120" t="str">
        <f>IF(SUM('5-Edificio 1'!Z21)=0," ",SUM('5-Edificio 1'!Z21))</f>
        <v xml:space="preserve"> </v>
      </c>
      <c r="P18" s="120" t="e">
        <f t="shared" si="2"/>
        <v>#VALUE!</v>
      </c>
      <c r="Q18" s="120" t="str">
        <f>IF(SUM('5-Edificio 1'!AH21)=0," ",SUM('5-Edificio 1'!AH21))</f>
        <v xml:space="preserve"> </v>
      </c>
      <c r="R18" s="120" t="str">
        <f>IF(SUM('5-Edificio 1'!AI21)=0," ",SUM('5-Edificio 1'!AI21))</f>
        <v xml:space="preserve"> </v>
      </c>
      <c r="S18" s="215" t="str">
        <f>IF(SUM('5-Edificio 1'!AJ21)=0," ",SUM('5-Edificio 1'!AJ21))</f>
        <v xml:space="preserve"> </v>
      </c>
      <c r="T18" s="120" t="str">
        <f>IF(SUM('5-Edificio 1'!AK21)=0," ",SUM('5-Edificio 1'!AK21))</f>
        <v xml:space="preserve"> </v>
      </c>
      <c r="U18" s="120" t="str">
        <f t="shared" si="3"/>
        <v xml:space="preserve"> </v>
      </c>
      <c r="V18" s="120" t="str">
        <f>IF(SUM('5-Edificio 1'!AO21)=0," ",SUM('5-Edificio 1'!AO21))</f>
        <v xml:space="preserve"> </v>
      </c>
      <c r="W18" s="120" t="str">
        <f>IF(SUM('5-Edificio 1'!AP21)=0," ",SUM('5-Edificio 1'!AP21))</f>
        <v xml:space="preserve"> </v>
      </c>
      <c r="X18" s="180" t="str">
        <f>IF(SUM('5-Edificio 1'!AQ21)=0," ",SUM('5-Edificio 1'!AQ21))</f>
        <v xml:space="preserve"> </v>
      </c>
      <c r="Y18" s="120" t="str">
        <f>IF(SUM('5-Edificio 1'!AR21)=0," ",SUM('5-Edificio 1'!AR21))</f>
        <v xml:space="preserve"> </v>
      </c>
      <c r="Z18" s="120" t="str">
        <f t="shared" si="4"/>
        <v xml:space="preserve"> </v>
      </c>
      <c r="AA18" s="120" t="str">
        <f>IF(SUM('5-Edificio 1'!AV21)=0," ",SUM('5-Edificio 1'!AV21))</f>
        <v xml:space="preserve"> </v>
      </c>
    </row>
    <row r="19" spans="1:27" s="6" customFormat="1" ht="24.95" customHeight="1" x14ac:dyDescent="0.25">
      <c r="A19" s="9" t="s">
        <v>16</v>
      </c>
      <c r="B19" s="7">
        <f>IFERROR(SUM('5-Edificio 1'!B22),"")</f>
        <v>0</v>
      </c>
      <c r="C19" s="120">
        <f>IF(SUM('5-Edificio 1'!C22)=0," ",SUM('5-Edificio 1'!C22))</f>
        <v>1593.5</v>
      </c>
      <c r="D19" s="180">
        <f>IF(SUM('5-Edificio 1'!D22)=0," ",SUM('5-Edificio 1'!D22))</f>
        <v>715481.5</v>
      </c>
      <c r="E19" s="120">
        <f>IF(SUM('5-Edificio 1'!E22)=0," ",SUM('5-Edificio 1'!E22))</f>
        <v>4461.8</v>
      </c>
      <c r="F19" s="120">
        <f t="shared" si="0"/>
        <v>2.8000000000000003</v>
      </c>
      <c r="G19" s="120">
        <f>IF(SUM('5-Edificio 1'!L22)=0," ",SUM('5-Edificio 1'!L22))</f>
        <v>4244.8752514999996</v>
      </c>
      <c r="H19" s="148" t="e">
        <f>IF(('5-Edificio 1'!AX22+'5-Edificio 1'!N22+#REF!+#REF!+#REF!+#REF!+#REF!+#REF!+#REF!+#REF!+#REF!+#REF!+#REF!+#REF!+#REF!+#REF!+#REF!+#REF!+#REF!+#REF!)=0," ",('5-Edificio 1'!AX22+'5-Edificio 1'!N22+#REF!+#REF!+#REF!+#REF!+#REF!+#REF!+#REF!+#REF!+#REF!+#REF!+#REF!+#REF!+#REF!+#REF!+#REF!+#REF!+#REF!+#REF!))</f>
        <v>#REF!</v>
      </c>
      <c r="I19" s="215" t="e">
        <f>IF(('5-Edificio 1'!AY22+'5-Edificio 1'!O22+#REF!+#REF!+#REF!+#REF!+#REF!+#REF!+#REF!+#REF!+#REF!+#REF!+#REF!+#REF!+#REF!+#REF!+#REF!+#REF!+#REF!+#REF!)=0," ",('5-Edificio 1'!AY22+'5-Edificio 1'!O22+#REF!+#REF!+#REF!+#REF!+#REF!+#REF!+#REF!+#REF!+#REF!+#REF!+#REF!+#REF!+#REF!+#REF!+#REF!+#REF!+#REF!+#REF!))</f>
        <v>#REF!</v>
      </c>
      <c r="J19" s="148" t="e">
        <f>IF(('5-Edificio 1'!AZ22+'5-Edificio 1'!P22+#REF!+#REF!+#REF!+#REF!+#REF!+#REF!+#REF!+#REF!+#REF!+#REF!+#REF!+#REF!+#REF!+#REF!+#REF!+#REF!+#REF!+#REF!)=0," ",('5-Edificio 1'!AZ22+'5-Edificio 1'!P22+#REF!+#REF!+#REF!+#REF!+#REF!+#REF!+#REF!+#REF!+#REF!+#REF!+#REF!+#REF!+#REF!+#REF!+#REF!+#REF!+#REF!+#REF!))</f>
        <v>#REF!</v>
      </c>
      <c r="K19" s="148" t="e">
        <f t="shared" si="1"/>
        <v>#REF!</v>
      </c>
      <c r="L19" s="148">
        <f>IF(SUM('5-Edificio 1'!BG22,'5-Edificio 1'!W22)=0," ",SUM('5-Edificio 1'!BG22,'5-Edificio 1'!W22))</f>
        <v>258.75087895999997</v>
      </c>
      <c r="M19" s="120">
        <f>IF(SUM('5-Edificio 1'!X22)=0," ",SUM('5-Edificio 1'!X22))</f>
        <v>0.25875087895999999</v>
      </c>
      <c r="N19" s="180" t="str">
        <f>IF(SUM('5-Edificio 1'!Y22)=0," ",SUM('5-Edificio 1'!Y22))</f>
        <v xml:space="preserve"> </v>
      </c>
      <c r="O19" s="120" t="str">
        <f>IF(SUM('5-Edificio 1'!Z22)=0," ",SUM('5-Edificio 1'!Z22))</f>
        <v xml:space="preserve"> </v>
      </c>
      <c r="P19" s="120" t="e">
        <f t="shared" si="2"/>
        <v>#VALUE!</v>
      </c>
      <c r="Q19" s="120" t="str">
        <f>IF(SUM('5-Edificio 1'!AH22)=0," ",SUM('5-Edificio 1'!AH22))</f>
        <v xml:space="preserve"> </v>
      </c>
      <c r="R19" s="120" t="str">
        <f>IF(SUM('5-Edificio 1'!AI22)=0," ",SUM('5-Edificio 1'!AI22))</f>
        <v xml:space="preserve"> </v>
      </c>
      <c r="S19" s="215" t="str">
        <f>IF(SUM('5-Edificio 1'!AJ22)=0," ",SUM('5-Edificio 1'!AJ22))</f>
        <v xml:space="preserve"> </v>
      </c>
      <c r="T19" s="120" t="str">
        <f>IF(SUM('5-Edificio 1'!AK22)=0," ",SUM('5-Edificio 1'!AK22))</f>
        <v xml:space="preserve"> </v>
      </c>
      <c r="U19" s="120" t="str">
        <f t="shared" si="3"/>
        <v xml:space="preserve"> </v>
      </c>
      <c r="V19" s="120" t="str">
        <f>IF(SUM('5-Edificio 1'!AO22)=0," ",SUM('5-Edificio 1'!AO22))</f>
        <v xml:space="preserve"> </v>
      </c>
      <c r="W19" s="120" t="str">
        <f>IF(SUM('5-Edificio 1'!AP22)=0," ",SUM('5-Edificio 1'!AP22))</f>
        <v xml:space="preserve"> </v>
      </c>
      <c r="X19" s="180" t="str">
        <f>IF(SUM('5-Edificio 1'!AQ22)=0," ",SUM('5-Edificio 1'!AQ22))</f>
        <v xml:space="preserve"> </v>
      </c>
      <c r="Y19" s="120" t="str">
        <f>IF(SUM('5-Edificio 1'!AR22)=0," ",SUM('5-Edificio 1'!AR22))</f>
        <v xml:space="preserve"> </v>
      </c>
      <c r="Z19" s="120" t="str">
        <f t="shared" si="4"/>
        <v xml:space="preserve"> </v>
      </c>
      <c r="AA19" s="120" t="str">
        <f>IF(SUM('5-Edificio 1'!AV22)=0," ",SUM('5-Edificio 1'!AV22))</f>
        <v xml:space="preserve"> </v>
      </c>
    </row>
    <row r="20" spans="1:27" s="6" customFormat="1" ht="24.95" customHeight="1" x14ac:dyDescent="0.25">
      <c r="A20" s="9" t="s">
        <v>7</v>
      </c>
      <c r="B20" s="7">
        <f>IFERROR(SUM('5-Edificio 1'!B23),"")</f>
        <v>0</v>
      </c>
      <c r="C20" s="120">
        <f>IF(SUM('5-Edificio 1'!C23)=0," ",SUM('5-Edificio 1'!C23))</f>
        <v>1323</v>
      </c>
      <c r="D20" s="180">
        <f>IF(SUM('5-Edificio 1'!D23)=0," ",SUM('5-Edificio 1'!D23))</f>
        <v>650916</v>
      </c>
      <c r="E20" s="120">
        <f>IF(SUM('5-Edificio 1'!E23)=0," ",SUM('5-Edificio 1'!E23))</f>
        <v>3745</v>
      </c>
      <c r="F20" s="120">
        <f t="shared" si="0"/>
        <v>2.8306878306878307</v>
      </c>
      <c r="G20" s="120">
        <f>IF(SUM('5-Edificio 1'!L23)=0," ",SUM('5-Edificio 1'!L23))</f>
        <v>3524.2986869999995</v>
      </c>
      <c r="H20" s="148" t="e">
        <f>IF(('5-Edificio 1'!AX23+'5-Edificio 1'!N23+#REF!+#REF!+#REF!+#REF!+#REF!+#REF!+#REF!+#REF!+#REF!+#REF!+#REF!+#REF!+#REF!+#REF!+#REF!+#REF!+#REF!+#REF!)=0," ",('5-Edificio 1'!AX23+'5-Edificio 1'!N23+#REF!+#REF!+#REF!+#REF!+#REF!+#REF!+#REF!+#REF!+#REF!+#REF!+#REF!+#REF!+#REF!+#REF!+#REF!+#REF!+#REF!+#REF!))</f>
        <v>#REF!</v>
      </c>
      <c r="I20" s="215" t="e">
        <f>IF(('5-Edificio 1'!AY23+'5-Edificio 1'!O23+#REF!+#REF!+#REF!+#REF!+#REF!+#REF!+#REF!+#REF!+#REF!+#REF!+#REF!+#REF!+#REF!+#REF!+#REF!+#REF!+#REF!+#REF!)=0," ",('5-Edificio 1'!AY23+'5-Edificio 1'!O23+#REF!+#REF!+#REF!+#REF!+#REF!+#REF!+#REF!+#REF!+#REF!+#REF!+#REF!+#REF!+#REF!+#REF!+#REF!+#REF!+#REF!+#REF!))</f>
        <v>#REF!</v>
      </c>
      <c r="J20" s="148" t="e">
        <f>IF(('5-Edificio 1'!AZ23+'5-Edificio 1'!P23+#REF!+#REF!+#REF!+#REF!+#REF!+#REF!+#REF!+#REF!+#REF!+#REF!+#REF!+#REF!+#REF!+#REF!+#REF!+#REF!+#REF!+#REF!)=0," ",('5-Edificio 1'!AZ23+'5-Edificio 1'!P23+#REF!+#REF!+#REF!+#REF!+#REF!+#REF!+#REF!+#REF!+#REF!+#REF!+#REF!+#REF!+#REF!+#REF!+#REF!+#REF!+#REF!+#REF!))</f>
        <v>#REF!</v>
      </c>
      <c r="K20" s="148" t="e">
        <f t="shared" si="1"/>
        <v>#REF!</v>
      </c>
      <c r="L20" s="148">
        <f>IF(SUM('5-Edificio 1'!BG23,'5-Edificio 1'!W23)=0," ",SUM('5-Edificio 1'!BG23,'5-Edificio 1'!W23))</f>
        <v>306.69232247999997</v>
      </c>
      <c r="M20" s="120">
        <f>IF(SUM('5-Edificio 1'!X23)=0," ",SUM('5-Edificio 1'!X23))</f>
        <v>0.30669232247999995</v>
      </c>
      <c r="N20" s="180" t="str">
        <f>IF(SUM('5-Edificio 1'!Y23)=0," ",SUM('5-Edificio 1'!Y23))</f>
        <v xml:space="preserve"> </v>
      </c>
      <c r="O20" s="120" t="str">
        <f>IF(SUM('5-Edificio 1'!Z23)=0," ",SUM('5-Edificio 1'!Z23))</f>
        <v xml:space="preserve"> </v>
      </c>
      <c r="P20" s="120" t="e">
        <f t="shared" si="2"/>
        <v>#VALUE!</v>
      </c>
      <c r="Q20" s="120" t="str">
        <f>IF(SUM('5-Edificio 1'!AH23)=0," ",SUM('5-Edificio 1'!AH23))</f>
        <v xml:space="preserve"> </v>
      </c>
      <c r="R20" s="120" t="str">
        <f>IF(SUM('5-Edificio 1'!AI23)=0," ",SUM('5-Edificio 1'!AI23))</f>
        <v xml:space="preserve"> </v>
      </c>
      <c r="S20" s="215" t="str">
        <f>IF(SUM('5-Edificio 1'!AJ23)=0," ",SUM('5-Edificio 1'!AJ23))</f>
        <v xml:space="preserve"> </v>
      </c>
      <c r="T20" s="120" t="str">
        <f>IF(SUM('5-Edificio 1'!AK23)=0," ",SUM('5-Edificio 1'!AK23))</f>
        <v xml:space="preserve"> </v>
      </c>
      <c r="U20" s="120" t="str">
        <f t="shared" si="3"/>
        <v xml:space="preserve"> </v>
      </c>
      <c r="V20" s="120" t="str">
        <f>IF(SUM('5-Edificio 1'!AO23)=0," ",SUM('5-Edificio 1'!AO23))</f>
        <v xml:space="preserve"> </v>
      </c>
      <c r="W20" s="120" t="str">
        <f>IF(SUM('5-Edificio 1'!AP23)=0," ",SUM('5-Edificio 1'!AP23))</f>
        <v xml:space="preserve"> </v>
      </c>
      <c r="X20" s="180" t="str">
        <f>IF(SUM('5-Edificio 1'!AQ23)=0," ",SUM('5-Edificio 1'!AQ23))</f>
        <v xml:space="preserve"> </v>
      </c>
      <c r="Y20" s="120" t="str">
        <f>IF(SUM('5-Edificio 1'!AR23)=0," ",SUM('5-Edificio 1'!AR23))</f>
        <v xml:space="preserve"> </v>
      </c>
      <c r="Z20" s="120" t="str">
        <f t="shared" si="4"/>
        <v xml:space="preserve"> </v>
      </c>
      <c r="AA20" s="120" t="str">
        <f>IF(SUM('5-Edificio 1'!AV23)=0," ",SUM('5-Edificio 1'!AV23))</f>
        <v xml:space="preserve"> </v>
      </c>
    </row>
    <row r="21" spans="1:27" s="6" customFormat="1" ht="24.95" customHeight="1" x14ac:dyDescent="0.25">
      <c r="A21" s="9" t="s">
        <v>8</v>
      </c>
      <c r="B21" s="7">
        <f>IFERROR(SUM('5-Edificio 1'!B24),"")</f>
        <v>0</v>
      </c>
      <c r="C21" s="120" t="str">
        <f>IF(SUM('5-Edificio 1'!C24)=0," ",SUM('5-Edificio 1'!C24))</f>
        <v xml:space="preserve"> </v>
      </c>
      <c r="D21" s="180" t="str">
        <f>IF(SUM('5-Edificio 1'!D24)=0," ",SUM('5-Edificio 1'!D24))</f>
        <v xml:space="preserve"> </v>
      </c>
      <c r="E21" s="120" t="str">
        <f>IF(SUM('5-Edificio 1'!E24)=0," ",SUM('5-Edificio 1'!E24))</f>
        <v xml:space="preserve"> </v>
      </c>
      <c r="F21" s="120" t="str">
        <f t="shared" si="0"/>
        <v xml:space="preserve"> </v>
      </c>
      <c r="G21" s="120" t="str">
        <f>IF(SUM('5-Edificio 1'!L24)=0," ",SUM('5-Edificio 1'!L24))</f>
        <v xml:space="preserve"> </v>
      </c>
      <c r="H21" s="148" t="e">
        <f>IF(('5-Edificio 1'!AX24+'5-Edificio 1'!N24+#REF!+#REF!+#REF!+#REF!+#REF!+#REF!+#REF!+#REF!+#REF!+#REF!+#REF!+#REF!+#REF!+#REF!+#REF!+#REF!+#REF!+#REF!)=0," ",('5-Edificio 1'!AX24+'5-Edificio 1'!N24+#REF!+#REF!+#REF!+#REF!+#REF!+#REF!+#REF!+#REF!+#REF!+#REF!+#REF!+#REF!+#REF!+#REF!+#REF!+#REF!+#REF!+#REF!))</f>
        <v>#REF!</v>
      </c>
      <c r="I21" s="215" t="e">
        <f>IF(('5-Edificio 1'!AY24+'5-Edificio 1'!O24+#REF!+#REF!+#REF!+#REF!+#REF!+#REF!+#REF!+#REF!+#REF!+#REF!+#REF!+#REF!+#REF!+#REF!+#REF!+#REF!+#REF!+#REF!)=0," ",('5-Edificio 1'!AY24+'5-Edificio 1'!O24+#REF!+#REF!+#REF!+#REF!+#REF!+#REF!+#REF!+#REF!+#REF!+#REF!+#REF!+#REF!+#REF!+#REF!+#REF!+#REF!+#REF!+#REF!))</f>
        <v>#REF!</v>
      </c>
      <c r="J21" s="148" t="e">
        <f>IF(('5-Edificio 1'!AZ24+'5-Edificio 1'!P24+#REF!+#REF!+#REF!+#REF!+#REF!+#REF!+#REF!+#REF!+#REF!+#REF!+#REF!+#REF!+#REF!+#REF!+#REF!+#REF!+#REF!+#REF!)=0," ",('5-Edificio 1'!AZ24+'5-Edificio 1'!P24+#REF!+#REF!+#REF!+#REF!+#REF!+#REF!+#REF!+#REF!+#REF!+#REF!+#REF!+#REF!+#REF!+#REF!+#REF!+#REF!+#REF!+#REF!))</f>
        <v>#REF!</v>
      </c>
      <c r="K21" s="148" t="e">
        <f t="shared" si="1"/>
        <v>#REF!</v>
      </c>
      <c r="L21" s="148" t="str">
        <f>IF(SUM('5-Edificio 1'!BG24,'5-Edificio 1'!W24)=0," ",SUM('5-Edificio 1'!BG24,'5-Edificio 1'!W24))</f>
        <v xml:space="preserve"> </v>
      </c>
      <c r="M21" s="120" t="str">
        <f>IF(SUM('5-Edificio 1'!X24)=0," ",SUM('5-Edificio 1'!X24))</f>
        <v xml:space="preserve"> </v>
      </c>
      <c r="N21" s="180" t="str">
        <f>IF(SUM('5-Edificio 1'!Y24)=0," ",SUM('5-Edificio 1'!Y24))</f>
        <v xml:space="preserve"> </v>
      </c>
      <c r="O21" s="120" t="str">
        <f>IF(SUM('5-Edificio 1'!Z24)=0," ",SUM('5-Edificio 1'!Z24))</f>
        <v xml:space="preserve"> </v>
      </c>
      <c r="P21" s="120" t="str">
        <f t="shared" si="2"/>
        <v xml:space="preserve"> </v>
      </c>
      <c r="Q21" s="120" t="str">
        <f>IF(SUM('5-Edificio 1'!AH24)=0," ",SUM('5-Edificio 1'!AH24))</f>
        <v xml:space="preserve"> </v>
      </c>
      <c r="R21" s="120" t="str">
        <f>IF(SUM('5-Edificio 1'!AI24)=0," ",SUM('5-Edificio 1'!AI24))</f>
        <v xml:space="preserve"> </v>
      </c>
      <c r="S21" s="215" t="str">
        <f>IF(SUM('5-Edificio 1'!AJ24)=0," ",SUM('5-Edificio 1'!AJ24))</f>
        <v xml:space="preserve"> </v>
      </c>
      <c r="T21" s="120" t="str">
        <f>IF(SUM('5-Edificio 1'!AK24)=0," ",SUM('5-Edificio 1'!AK24))</f>
        <v xml:space="preserve"> </v>
      </c>
      <c r="U21" s="120" t="str">
        <f t="shared" si="3"/>
        <v xml:space="preserve"> </v>
      </c>
      <c r="V21" s="120" t="str">
        <f>IF(SUM('5-Edificio 1'!AO24)=0," ",SUM('5-Edificio 1'!AO24))</f>
        <v xml:space="preserve"> </v>
      </c>
      <c r="W21" s="120" t="str">
        <f>IF(SUM('5-Edificio 1'!AP24)=0," ",SUM('5-Edificio 1'!AP24))</f>
        <v xml:space="preserve"> </v>
      </c>
      <c r="X21" s="180" t="str">
        <f>IF(SUM('5-Edificio 1'!AQ24)=0," ",SUM('5-Edificio 1'!AQ24))</f>
        <v xml:space="preserve"> </v>
      </c>
      <c r="Y21" s="120" t="str">
        <f>IF(SUM('5-Edificio 1'!AR24)=0," ",SUM('5-Edificio 1'!AR24))</f>
        <v xml:space="preserve"> </v>
      </c>
      <c r="Z21" s="120" t="str">
        <f t="shared" si="4"/>
        <v xml:space="preserve"> </v>
      </c>
      <c r="AA21" s="120" t="str">
        <f>IF(SUM('5-Edificio 1'!AV24)=0," ",SUM('5-Edificio 1'!AV24))</f>
        <v xml:space="preserve"> </v>
      </c>
    </row>
    <row r="22" spans="1:27" s="6" customFormat="1" ht="24.95" customHeight="1" x14ac:dyDescent="0.25">
      <c r="A22" s="9" t="s">
        <v>9</v>
      </c>
      <c r="B22" s="7">
        <f>IFERROR(SUM('5-Edificio 1'!B25),"")</f>
        <v>0</v>
      </c>
      <c r="C22" s="120" t="str">
        <f>IF(SUM('5-Edificio 1'!C25)=0," ",SUM('5-Edificio 1'!C25))</f>
        <v xml:space="preserve"> </v>
      </c>
      <c r="D22" s="180" t="str">
        <f>IF(SUM('5-Edificio 1'!D25)=0," ",SUM('5-Edificio 1'!D25))</f>
        <v xml:space="preserve"> </v>
      </c>
      <c r="E22" s="120" t="str">
        <f>IF(SUM('5-Edificio 1'!E25)=0," ",SUM('5-Edificio 1'!E25))</f>
        <v xml:space="preserve"> </v>
      </c>
      <c r="F22" s="120" t="str">
        <f t="shared" si="0"/>
        <v xml:space="preserve"> </v>
      </c>
      <c r="G22" s="120" t="str">
        <f>IF(SUM('5-Edificio 1'!L25)=0," ",SUM('5-Edificio 1'!L25))</f>
        <v xml:space="preserve"> </v>
      </c>
      <c r="H22" s="148" t="e">
        <f>IF(('5-Edificio 1'!AX25+'5-Edificio 1'!N25+#REF!+#REF!+#REF!+#REF!+#REF!+#REF!+#REF!+#REF!+#REF!+#REF!+#REF!+#REF!+#REF!+#REF!+#REF!+#REF!+#REF!+#REF!)=0," ",('5-Edificio 1'!AX25+'5-Edificio 1'!N25+#REF!+#REF!+#REF!+#REF!+#REF!+#REF!+#REF!+#REF!+#REF!+#REF!+#REF!+#REF!+#REF!+#REF!+#REF!+#REF!+#REF!+#REF!))</f>
        <v>#REF!</v>
      </c>
      <c r="I22" s="215" t="e">
        <f>IF(('5-Edificio 1'!AY25+'5-Edificio 1'!O25+#REF!+#REF!+#REF!+#REF!+#REF!+#REF!+#REF!+#REF!+#REF!+#REF!+#REF!+#REF!+#REF!+#REF!+#REF!+#REF!+#REF!+#REF!)=0," ",('5-Edificio 1'!AY25+'5-Edificio 1'!O25+#REF!+#REF!+#REF!+#REF!+#REF!+#REF!+#REF!+#REF!+#REF!+#REF!+#REF!+#REF!+#REF!+#REF!+#REF!+#REF!+#REF!+#REF!))</f>
        <v>#REF!</v>
      </c>
      <c r="J22" s="148" t="e">
        <f>IF(('5-Edificio 1'!AZ25+'5-Edificio 1'!P25+#REF!+#REF!+#REF!+#REF!+#REF!+#REF!+#REF!+#REF!+#REF!+#REF!+#REF!+#REF!+#REF!+#REF!+#REF!+#REF!+#REF!+#REF!)=0," ",('5-Edificio 1'!AZ25+'5-Edificio 1'!P25+#REF!+#REF!+#REF!+#REF!+#REF!+#REF!+#REF!+#REF!+#REF!+#REF!+#REF!+#REF!+#REF!+#REF!+#REF!+#REF!+#REF!+#REF!))</f>
        <v>#REF!</v>
      </c>
      <c r="K22" s="148" t="e">
        <f t="shared" si="1"/>
        <v>#REF!</v>
      </c>
      <c r="L22" s="148" t="str">
        <f>IF(SUM('5-Edificio 1'!BG25,'5-Edificio 1'!W25)=0," ",SUM('5-Edificio 1'!BG25,'5-Edificio 1'!W25))</f>
        <v xml:space="preserve"> </v>
      </c>
      <c r="M22" s="120" t="str">
        <f>IF(SUM('5-Edificio 1'!X25)=0," ",SUM('5-Edificio 1'!X25))</f>
        <v xml:space="preserve"> </v>
      </c>
      <c r="N22" s="180" t="str">
        <f>IF(SUM('5-Edificio 1'!Y25)=0," ",SUM('5-Edificio 1'!Y25))</f>
        <v xml:space="preserve"> </v>
      </c>
      <c r="O22" s="120" t="str">
        <f>IF(SUM('5-Edificio 1'!Z25)=0," ",SUM('5-Edificio 1'!Z25))</f>
        <v xml:space="preserve"> </v>
      </c>
      <c r="P22" s="120" t="str">
        <f t="shared" si="2"/>
        <v xml:space="preserve"> </v>
      </c>
      <c r="Q22" s="120" t="str">
        <f>IF(SUM('5-Edificio 1'!AH25)=0," ",SUM('5-Edificio 1'!AH25))</f>
        <v xml:space="preserve"> </v>
      </c>
      <c r="R22" s="120" t="str">
        <f>IF(SUM('5-Edificio 1'!AI25)=0," ",SUM('5-Edificio 1'!AI25))</f>
        <v xml:space="preserve"> </v>
      </c>
      <c r="S22" s="215" t="str">
        <f>IF(SUM('5-Edificio 1'!AJ25)=0," ",SUM('5-Edificio 1'!AJ25))</f>
        <v xml:space="preserve"> </v>
      </c>
      <c r="T22" s="120" t="str">
        <f>IF(SUM('5-Edificio 1'!AK25)=0," ",SUM('5-Edificio 1'!AK25))</f>
        <v xml:space="preserve"> </v>
      </c>
      <c r="U22" s="120" t="str">
        <f t="shared" si="3"/>
        <v xml:space="preserve"> </v>
      </c>
      <c r="V22" s="120" t="str">
        <f>IF(SUM('5-Edificio 1'!AO25)=0," ",SUM('5-Edificio 1'!AO25))</f>
        <v xml:space="preserve"> </v>
      </c>
      <c r="W22" s="120" t="str">
        <f>IF(SUM('5-Edificio 1'!AP25)=0," ",SUM('5-Edificio 1'!AP25))</f>
        <v xml:space="preserve"> </v>
      </c>
      <c r="X22" s="180" t="str">
        <f>IF(SUM('5-Edificio 1'!AQ25)=0," ",SUM('5-Edificio 1'!AQ25))</f>
        <v xml:space="preserve"> </v>
      </c>
      <c r="Y22" s="120" t="str">
        <f>IF(SUM('5-Edificio 1'!AR25)=0," ",SUM('5-Edificio 1'!AR25))</f>
        <v xml:space="preserve"> </v>
      </c>
      <c r="Z22" s="120" t="str">
        <f t="shared" si="4"/>
        <v xml:space="preserve"> </v>
      </c>
      <c r="AA22" s="120" t="str">
        <f>IF(SUM('5-Edificio 1'!AV25)=0," ",SUM('5-Edificio 1'!AV25))</f>
        <v xml:space="preserve"> </v>
      </c>
    </row>
    <row r="23" spans="1:27" s="6" customFormat="1" ht="24.95" customHeight="1" x14ac:dyDescent="0.25">
      <c r="A23" s="9" t="s">
        <v>10</v>
      </c>
      <c r="B23" s="7">
        <f>IFERROR(SUM('5-Edificio 1'!B26),"")</f>
        <v>0</v>
      </c>
      <c r="C23" s="120" t="str">
        <f>IF(SUM('5-Edificio 1'!C26)=0," ",SUM('5-Edificio 1'!C26))</f>
        <v xml:space="preserve"> </v>
      </c>
      <c r="D23" s="180" t="str">
        <f>IF(SUM('5-Edificio 1'!D26)=0," ",SUM('5-Edificio 1'!D26))</f>
        <v xml:space="preserve"> </v>
      </c>
      <c r="E23" s="120" t="str">
        <f>IF(SUM('5-Edificio 1'!E26)=0," ",SUM('5-Edificio 1'!E26))</f>
        <v xml:space="preserve"> </v>
      </c>
      <c r="F23" s="120" t="str">
        <f t="shared" si="0"/>
        <v xml:space="preserve"> </v>
      </c>
      <c r="G23" s="120" t="str">
        <f>IF(SUM('5-Edificio 1'!L26)=0," ",SUM('5-Edificio 1'!L26))</f>
        <v xml:space="preserve"> </v>
      </c>
      <c r="H23" s="148" t="e">
        <f>IF(('5-Edificio 1'!AX26+'5-Edificio 1'!N26+#REF!+#REF!+#REF!+#REF!+#REF!+#REF!+#REF!+#REF!+#REF!+#REF!+#REF!+#REF!+#REF!+#REF!+#REF!+#REF!+#REF!+#REF!)=0," ",('5-Edificio 1'!AX26+'5-Edificio 1'!N26+#REF!+#REF!+#REF!+#REF!+#REF!+#REF!+#REF!+#REF!+#REF!+#REF!+#REF!+#REF!+#REF!+#REF!+#REF!+#REF!+#REF!+#REF!))</f>
        <v>#REF!</v>
      </c>
      <c r="I23" s="215" t="e">
        <f>IF(('5-Edificio 1'!AY26+'5-Edificio 1'!O26+#REF!+#REF!+#REF!+#REF!+#REF!+#REF!+#REF!+#REF!+#REF!+#REF!+#REF!+#REF!+#REF!+#REF!+#REF!+#REF!+#REF!+#REF!)=0," ",('5-Edificio 1'!AY26+'5-Edificio 1'!O26+#REF!+#REF!+#REF!+#REF!+#REF!+#REF!+#REF!+#REF!+#REF!+#REF!+#REF!+#REF!+#REF!+#REF!+#REF!+#REF!+#REF!+#REF!))</f>
        <v>#REF!</v>
      </c>
      <c r="J23" s="148" t="e">
        <f>IF(('5-Edificio 1'!AZ26+'5-Edificio 1'!P26+#REF!+#REF!+#REF!+#REF!+#REF!+#REF!+#REF!+#REF!+#REF!+#REF!+#REF!+#REF!+#REF!+#REF!+#REF!+#REF!+#REF!+#REF!)=0," ",('5-Edificio 1'!AZ26+'5-Edificio 1'!P26+#REF!+#REF!+#REF!+#REF!+#REF!+#REF!+#REF!+#REF!+#REF!+#REF!+#REF!+#REF!+#REF!+#REF!+#REF!+#REF!+#REF!+#REF!))</f>
        <v>#REF!</v>
      </c>
      <c r="K23" s="148" t="e">
        <f t="shared" si="1"/>
        <v>#REF!</v>
      </c>
      <c r="L23" s="148" t="str">
        <f>IF(SUM('5-Edificio 1'!BG26,'5-Edificio 1'!W26)=0," ",SUM('5-Edificio 1'!BG26,'5-Edificio 1'!W26))</f>
        <v xml:space="preserve"> </v>
      </c>
      <c r="M23" s="120" t="str">
        <f>IF(SUM('5-Edificio 1'!X26)=0," ",SUM('5-Edificio 1'!X26))</f>
        <v xml:space="preserve"> </v>
      </c>
      <c r="N23" s="180" t="str">
        <f>IF(SUM('5-Edificio 1'!Y26)=0," ",SUM('5-Edificio 1'!Y26))</f>
        <v xml:space="preserve"> </v>
      </c>
      <c r="O23" s="120" t="str">
        <f>IF(SUM('5-Edificio 1'!Z26)=0," ",SUM('5-Edificio 1'!Z26))</f>
        <v xml:space="preserve"> </v>
      </c>
      <c r="P23" s="120" t="str">
        <f t="shared" si="2"/>
        <v xml:space="preserve"> </v>
      </c>
      <c r="Q23" s="120" t="str">
        <f>IF(SUM('5-Edificio 1'!AH26)=0," ",SUM('5-Edificio 1'!AH26))</f>
        <v xml:space="preserve"> </v>
      </c>
      <c r="R23" s="120" t="str">
        <f>IF(SUM('5-Edificio 1'!AI26)=0," ",SUM('5-Edificio 1'!AI26))</f>
        <v xml:space="preserve"> </v>
      </c>
      <c r="S23" s="215" t="str">
        <f>IF(SUM('5-Edificio 1'!AJ26)=0," ",SUM('5-Edificio 1'!AJ26))</f>
        <v xml:space="preserve"> </v>
      </c>
      <c r="T23" s="120" t="str">
        <f>IF(SUM('5-Edificio 1'!AK26)=0," ",SUM('5-Edificio 1'!AK26))</f>
        <v xml:space="preserve"> </v>
      </c>
      <c r="U23" s="120" t="str">
        <f t="shared" si="3"/>
        <v xml:space="preserve"> </v>
      </c>
      <c r="V23" s="120" t="str">
        <f>IF(SUM('5-Edificio 1'!AO26)=0," ",SUM('5-Edificio 1'!AO26))</f>
        <v xml:space="preserve"> </v>
      </c>
      <c r="W23" s="120" t="str">
        <f>IF(SUM('5-Edificio 1'!AP26)=0," ",SUM('5-Edificio 1'!AP26))</f>
        <v xml:space="preserve"> </v>
      </c>
      <c r="X23" s="180" t="str">
        <f>IF(SUM('5-Edificio 1'!AQ26)=0," ",SUM('5-Edificio 1'!AQ26))</f>
        <v xml:space="preserve"> </v>
      </c>
      <c r="Y23" s="120" t="str">
        <f>IF(SUM('5-Edificio 1'!AR26)=0," ",SUM('5-Edificio 1'!AR26))</f>
        <v xml:space="preserve"> </v>
      </c>
      <c r="Z23" s="120" t="str">
        <f t="shared" si="4"/>
        <v xml:space="preserve"> </v>
      </c>
      <c r="AA23" s="120" t="str">
        <f>IF(SUM('5-Edificio 1'!AV26)=0," ",SUM('5-Edificio 1'!AV26))</f>
        <v xml:space="preserve"> </v>
      </c>
    </row>
    <row r="24" spans="1:27" s="223" customFormat="1" ht="20.100000000000001" customHeight="1" x14ac:dyDescent="0.25">
      <c r="A24" s="167" t="s">
        <v>33</v>
      </c>
      <c r="B24" s="246"/>
      <c r="C24" s="121">
        <f>SUM(C12:C23)</f>
        <v>11835.5</v>
      </c>
      <c r="D24" s="213">
        <f t="shared" ref="D24:E24" si="5">SUM(D12:D23)</f>
        <v>5542036.7999999998</v>
      </c>
      <c r="E24" s="121">
        <f t="shared" si="5"/>
        <v>33217.06</v>
      </c>
      <c r="F24" s="121" t="s">
        <v>32</v>
      </c>
      <c r="G24" s="121">
        <f>SUM(G12:G23)</f>
        <v>31528.221549499995</v>
      </c>
      <c r="H24" s="220" t="e">
        <f t="shared" ref="H24:J24" si="6">SUM(H12:H23)</f>
        <v>#REF!</v>
      </c>
      <c r="I24" s="221" t="e">
        <f t="shared" si="6"/>
        <v>#REF!</v>
      </c>
      <c r="J24" s="220" t="e">
        <f t="shared" si="6"/>
        <v>#REF!</v>
      </c>
      <c r="K24" s="220" t="s">
        <v>32</v>
      </c>
      <c r="L24" s="220">
        <f>SUM(L12:L23)</f>
        <v>2328.8037437599996</v>
      </c>
      <c r="M24" s="121">
        <f>SUM(M12:M23)</f>
        <v>2.3288037437599995</v>
      </c>
      <c r="N24" s="213">
        <f>SUM(N12:N23)</f>
        <v>0</v>
      </c>
      <c r="O24" s="121">
        <f>SUM(O12:O23)</f>
        <v>0</v>
      </c>
      <c r="P24" s="121" t="s">
        <v>32</v>
      </c>
      <c r="Q24" s="121">
        <f>SUM(Q12:Q23)</f>
        <v>0</v>
      </c>
      <c r="R24" s="220">
        <f>SUM(R12:R23)</f>
        <v>0</v>
      </c>
      <c r="S24" s="221">
        <f t="shared" ref="S24:T24" si="7">SUM(S12:S23)</f>
        <v>0</v>
      </c>
      <c r="T24" s="220">
        <f t="shared" si="7"/>
        <v>0</v>
      </c>
      <c r="U24" s="220" t="s">
        <v>32</v>
      </c>
      <c r="V24" s="220">
        <f>SUM(V12:V23)</f>
        <v>0</v>
      </c>
      <c r="W24" s="121">
        <f t="shared" ref="W24:Y24" si="8">SUM(W12:W23)</f>
        <v>0</v>
      </c>
      <c r="X24" s="213">
        <f t="shared" si="8"/>
        <v>0</v>
      </c>
      <c r="Y24" s="121">
        <f t="shared" si="8"/>
        <v>0</v>
      </c>
      <c r="Z24" s="121" t="s">
        <v>32</v>
      </c>
      <c r="AA24" s="121">
        <f>SUM(AA12:AA23)</f>
        <v>0</v>
      </c>
    </row>
    <row r="25" spans="1:27" s="223" customFormat="1" ht="20.100000000000001" customHeight="1" x14ac:dyDescent="0.25">
      <c r="A25" s="167" t="s">
        <v>42</v>
      </c>
      <c r="B25" s="247" t="str">
        <f>IF(SUM(B12:B23)=0,"",AVERAGE(B12:B23))</f>
        <v/>
      </c>
      <c r="C25" s="166">
        <f>IF(SUM(C12:C23)=0,"",AVERAGE(C12:C23))</f>
        <v>1315.0555555555557</v>
      </c>
      <c r="D25" s="213">
        <f t="shared" ref="D25:AA25" si="9">IF(SUM(D12:D23)=0,"",AVERAGE(D12:D23))</f>
        <v>615781.8666666667</v>
      </c>
      <c r="E25" s="121">
        <f t="shared" si="9"/>
        <v>3690.784444444444</v>
      </c>
      <c r="F25" s="121">
        <f>IF(SUM(F12:F23)=0,"",AVERAGE(F12:F23))</f>
        <v>2.8118175580575047</v>
      </c>
      <c r="G25" s="121">
        <f t="shared" si="9"/>
        <v>3503.1357277222214</v>
      </c>
      <c r="H25" s="222" t="e">
        <f t="shared" si="9"/>
        <v>#REF!</v>
      </c>
      <c r="I25" s="221" t="e">
        <f t="shared" si="9"/>
        <v>#REF!</v>
      </c>
      <c r="J25" s="220" t="e">
        <f t="shared" si="9"/>
        <v>#REF!</v>
      </c>
      <c r="K25" s="220" t="e">
        <f>IF(SUM(K12:K23)=0,"",AVERAGE(K12:K23))</f>
        <v>#REF!</v>
      </c>
      <c r="L25" s="220">
        <f t="shared" si="9"/>
        <v>258.75597152888884</v>
      </c>
      <c r="M25" s="166">
        <f t="shared" si="9"/>
        <v>0.25875597152888885</v>
      </c>
      <c r="N25" s="213" t="str">
        <f t="shared" si="9"/>
        <v/>
      </c>
      <c r="O25" s="121" t="str">
        <f t="shared" si="9"/>
        <v/>
      </c>
      <c r="P25" s="121" t="e">
        <f>IF(SUM(P12:P23)=0,"",AVERAGE(P12:P23))</f>
        <v>#VALUE!</v>
      </c>
      <c r="Q25" s="121" t="str">
        <f t="shared" si="9"/>
        <v/>
      </c>
      <c r="R25" s="222" t="str">
        <f t="shared" si="9"/>
        <v/>
      </c>
      <c r="S25" s="221" t="str">
        <f t="shared" si="9"/>
        <v/>
      </c>
      <c r="T25" s="220" t="str">
        <f t="shared" si="9"/>
        <v/>
      </c>
      <c r="U25" s="220" t="str">
        <f>IF(SUM(U12:U23)=0,"",AVERAGE(U12:U23))</f>
        <v/>
      </c>
      <c r="V25" s="220" t="str">
        <f t="shared" si="9"/>
        <v/>
      </c>
      <c r="W25" s="166" t="str">
        <f t="shared" si="9"/>
        <v/>
      </c>
      <c r="X25" s="213" t="str">
        <f t="shared" si="9"/>
        <v/>
      </c>
      <c r="Y25" s="121" t="str">
        <f t="shared" si="9"/>
        <v/>
      </c>
      <c r="Z25" s="121" t="str">
        <f>IF(SUM(Z12:Z23)=0,"",AVERAGE(Z12:Z23))</f>
        <v/>
      </c>
      <c r="AA25" s="121" t="str">
        <f t="shared" si="9"/>
        <v/>
      </c>
    </row>
    <row r="28" spans="1:27" s="20" customFormat="1" ht="21" x14ac:dyDescent="0.25">
      <c r="A28" s="310" t="s">
        <v>227</v>
      </c>
      <c r="B28" s="310"/>
      <c r="C28" s="310"/>
      <c r="D28" s="310"/>
      <c r="E28" s="310"/>
      <c r="F28" s="310"/>
      <c r="G28" s="310"/>
      <c r="H28" s="310"/>
      <c r="I28" s="310"/>
      <c r="J28" s="310"/>
      <c r="K28" s="310"/>
      <c r="L28" s="310"/>
      <c r="M28" s="310"/>
      <c r="N28" s="310"/>
      <c r="O28" s="19"/>
      <c r="P28" s="19"/>
      <c r="Q28" s="19"/>
    </row>
    <row r="29" spans="1:27" s="28" customFormat="1" x14ac:dyDescent="0.25">
      <c r="A29" s="363"/>
      <c r="B29" s="363"/>
      <c r="C29" s="363"/>
      <c r="D29" s="363"/>
      <c r="E29" s="363"/>
      <c r="F29" s="363"/>
      <c r="G29" s="363"/>
      <c r="H29" s="363"/>
      <c r="I29" s="363"/>
      <c r="J29" s="363"/>
      <c r="K29" s="363"/>
      <c r="L29" s="363"/>
      <c r="M29" s="363"/>
      <c r="N29" s="363"/>
      <c r="O29" s="363"/>
      <c r="P29" s="363"/>
      <c r="Q29" s="363"/>
    </row>
    <row r="30" spans="1:27" s="28" customFormat="1" x14ac:dyDescent="0.25">
      <c r="A30" s="321" t="s">
        <v>37</v>
      </c>
      <c r="B30" s="322"/>
      <c r="C30" s="322"/>
      <c r="D30" s="322"/>
      <c r="E30" s="322"/>
      <c r="F30" s="322"/>
      <c r="G30" s="322"/>
      <c r="H30" s="322"/>
      <c r="I30" s="322"/>
      <c r="J30" s="322"/>
      <c r="K30" s="322"/>
      <c r="L30" s="322"/>
      <c r="M30" s="322"/>
      <c r="N30" s="323"/>
      <c r="O30" s="55"/>
      <c r="P30" s="55"/>
      <c r="Q30" s="55"/>
    </row>
    <row r="31" spans="1:27" s="6" customFormat="1" ht="32.25" customHeight="1" x14ac:dyDescent="0.25">
      <c r="A31" s="29" t="s">
        <v>47</v>
      </c>
      <c r="B31" s="29"/>
      <c r="C31" s="355" t="s">
        <v>22</v>
      </c>
      <c r="D31" s="356"/>
      <c r="E31" s="357"/>
      <c r="F31" s="321" t="s">
        <v>23</v>
      </c>
      <c r="G31" s="322"/>
      <c r="H31" s="323"/>
      <c r="I31" s="355" t="s">
        <v>24</v>
      </c>
      <c r="J31" s="356"/>
      <c r="K31" s="357"/>
      <c r="L31" s="321" t="s">
        <v>31</v>
      </c>
      <c r="M31" s="322"/>
      <c r="N31" s="323"/>
    </row>
    <row r="32" spans="1:27" s="6" customFormat="1" ht="75" x14ac:dyDescent="0.25">
      <c r="A32" s="40" t="s">
        <v>0</v>
      </c>
      <c r="B32" s="40" t="s">
        <v>228</v>
      </c>
      <c r="C32" s="52" t="s">
        <v>60</v>
      </c>
      <c r="D32" s="216" t="s">
        <v>61</v>
      </c>
      <c r="E32" s="52" t="s">
        <v>64</v>
      </c>
      <c r="F32" s="165" t="s">
        <v>60</v>
      </c>
      <c r="G32" s="217" t="s">
        <v>61</v>
      </c>
      <c r="H32" s="165" t="s">
        <v>64</v>
      </c>
      <c r="I32" s="52" t="s">
        <v>60</v>
      </c>
      <c r="J32" s="216" t="s">
        <v>61</v>
      </c>
      <c r="K32" s="52" t="s">
        <v>64</v>
      </c>
      <c r="L32" s="165" t="s">
        <v>60</v>
      </c>
      <c r="M32" s="217" t="s">
        <v>61</v>
      </c>
      <c r="N32" s="165" t="s">
        <v>64</v>
      </c>
    </row>
    <row r="33" spans="1:27" s="6" customFormat="1" ht="24.95" customHeight="1" x14ac:dyDescent="0.25">
      <c r="A33" s="7" t="s">
        <v>15</v>
      </c>
      <c r="B33" s="7"/>
      <c r="C33" s="120" t="str">
        <f>IF(SUM('5-Edificio 1'!B35)=0," ",SUM('5-Edificio 1'!B35))</f>
        <v xml:space="preserve"> </v>
      </c>
      <c r="D33" s="180" t="str">
        <f>IF(SUM('5-Edificio 1'!C35)=0," ",SUM('5-Edificio 1'!C35))</f>
        <v xml:space="preserve"> </v>
      </c>
      <c r="E33" s="120" t="str">
        <f>IF(SUM('5-Edificio 1'!J35)=0," ",SUM('5-Edificio 1'!J35))</f>
        <v xml:space="preserve"> </v>
      </c>
      <c r="F33" s="120" t="str">
        <f>IF(SUM('5-Edificio 1'!K35)=0," ",SUM('5-Edificio 1'!K35))</f>
        <v xml:space="preserve"> </v>
      </c>
      <c r="G33" s="180" t="str">
        <f>IF(SUM('5-Edificio 1'!L35)=0," ",SUM('5-Edificio 1'!L35))</f>
        <v xml:space="preserve"> </v>
      </c>
      <c r="H33" s="120" t="str">
        <f>IF(SUM('5-Edificio 1'!S35)=0," ",SUM('5-Edificio 1'!S35))</f>
        <v xml:space="preserve"> </v>
      </c>
      <c r="I33" s="120" t="str">
        <f>IF(SUM('5-Edificio 1'!T35)=0," ",SUM('5-Edificio 1'!T35))</f>
        <v xml:space="preserve"> </v>
      </c>
      <c r="J33" s="180" t="str">
        <f>IF(SUM('5-Edificio 1'!U35)=0," ",SUM('5-Edificio 1'!U35))</f>
        <v xml:space="preserve"> </v>
      </c>
      <c r="K33" s="120" t="str">
        <f>IF(SUM('5-Edificio 1'!AB35)=0," ",SUM('5-Edificio 1'!AB35))</f>
        <v xml:space="preserve"> </v>
      </c>
      <c r="L33" s="120" t="str">
        <f>IF(SUM('5-Edificio 1'!AC35)=0," ",SUM('5-Edificio 1'!AC35))</f>
        <v xml:space="preserve"> </v>
      </c>
      <c r="M33" s="180" t="str">
        <f>IF(SUM('5-Edificio 1'!AD35)=0," ",SUM('5-Edificio 1'!AD35))</f>
        <v xml:space="preserve"> </v>
      </c>
      <c r="N33" s="120" t="str">
        <f>IF(SUM('5-Edificio 1'!AK35)=0," ",SUM('5-Edificio 1'!AK35))</f>
        <v xml:space="preserve"> </v>
      </c>
    </row>
    <row r="34" spans="1:27" s="6" customFormat="1" ht="24.95" customHeight="1" x14ac:dyDescent="0.25">
      <c r="A34" s="9" t="s">
        <v>1</v>
      </c>
      <c r="B34" s="9"/>
      <c r="C34" s="120" t="str">
        <f>IF(SUM('5-Edificio 1'!B36)=0," ",SUM('5-Edificio 1'!B36))</f>
        <v xml:space="preserve"> </v>
      </c>
      <c r="D34" s="180" t="str">
        <f>IF(SUM('5-Edificio 1'!C36)=0," ",SUM('5-Edificio 1'!C36))</f>
        <v xml:space="preserve"> </v>
      </c>
      <c r="E34" s="120" t="str">
        <f>IF(SUM('5-Edificio 1'!J36)=0," ",SUM('5-Edificio 1'!J36))</f>
        <v xml:space="preserve"> </v>
      </c>
      <c r="F34" s="120" t="str">
        <f>IF(SUM('5-Edificio 1'!K36)=0," ",SUM('5-Edificio 1'!K36))</f>
        <v xml:space="preserve"> </v>
      </c>
      <c r="G34" s="180" t="str">
        <f>IF(SUM('5-Edificio 1'!L36)=0," ",SUM('5-Edificio 1'!L36))</f>
        <v xml:space="preserve"> </v>
      </c>
      <c r="H34" s="120" t="str">
        <f>IF(SUM('5-Edificio 1'!S36)=0," ",SUM('5-Edificio 1'!S36))</f>
        <v xml:space="preserve"> </v>
      </c>
      <c r="I34" s="120" t="str">
        <f>IF(SUM('5-Edificio 1'!T36)=0," ",SUM('5-Edificio 1'!T36))</f>
        <v xml:space="preserve"> </v>
      </c>
      <c r="J34" s="180" t="str">
        <f>IF(SUM('5-Edificio 1'!U36)=0," ",SUM('5-Edificio 1'!U36))</f>
        <v xml:space="preserve"> </v>
      </c>
      <c r="K34" s="120" t="str">
        <f>IF(SUM('5-Edificio 1'!AB36)=0," ",SUM('5-Edificio 1'!AB36))</f>
        <v xml:space="preserve"> </v>
      </c>
      <c r="L34" s="120" t="str">
        <f>IF(SUM('5-Edificio 1'!AC36)=0," ",SUM('5-Edificio 1'!AC36))</f>
        <v xml:space="preserve"> </v>
      </c>
      <c r="M34" s="180" t="str">
        <f>IF(SUM('5-Edificio 1'!AD36)=0," ",SUM('5-Edificio 1'!AD36))</f>
        <v xml:space="preserve"> </v>
      </c>
      <c r="N34" s="120" t="str">
        <f>IF(SUM('5-Edificio 1'!AK36)=0," ",SUM('5-Edificio 1'!AK36))</f>
        <v xml:space="preserve"> </v>
      </c>
    </row>
    <row r="35" spans="1:27" s="6" customFormat="1" ht="24.95" customHeight="1" x14ac:dyDescent="0.25">
      <c r="A35" s="9" t="s">
        <v>2</v>
      </c>
      <c r="B35" s="9"/>
      <c r="C35" s="120" t="str">
        <f>IF(SUM('5-Edificio 1'!B37)=0," ",SUM('5-Edificio 1'!B37))</f>
        <v xml:space="preserve"> </v>
      </c>
      <c r="D35" s="180" t="str">
        <f>IF(SUM('5-Edificio 1'!C37)=0," ",SUM('5-Edificio 1'!C37))</f>
        <v xml:space="preserve"> </v>
      </c>
      <c r="E35" s="120" t="str">
        <f>IF(SUM('5-Edificio 1'!J37)=0," ",SUM('5-Edificio 1'!J37))</f>
        <v xml:space="preserve"> </v>
      </c>
      <c r="F35" s="120" t="str">
        <f>IF(SUM('5-Edificio 1'!K37)=0," ",SUM('5-Edificio 1'!K37))</f>
        <v xml:space="preserve"> </v>
      </c>
      <c r="G35" s="180" t="str">
        <f>IF(SUM('5-Edificio 1'!L37)=0," ",SUM('5-Edificio 1'!L37))</f>
        <v xml:space="preserve"> </v>
      </c>
      <c r="H35" s="120" t="str">
        <f>IF(SUM('5-Edificio 1'!S37)=0," ",SUM('5-Edificio 1'!S37))</f>
        <v xml:space="preserve"> </v>
      </c>
      <c r="I35" s="120" t="str">
        <f>IF(SUM('5-Edificio 1'!T37)=0," ",SUM('5-Edificio 1'!T37))</f>
        <v xml:space="preserve"> </v>
      </c>
      <c r="J35" s="180" t="str">
        <f>IF(SUM('5-Edificio 1'!U37)=0," ",SUM('5-Edificio 1'!U37))</f>
        <v xml:space="preserve"> </v>
      </c>
      <c r="K35" s="120" t="str">
        <f>IF(SUM('5-Edificio 1'!AB37)=0," ",SUM('5-Edificio 1'!AB37))</f>
        <v xml:space="preserve"> </v>
      </c>
      <c r="L35" s="120" t="str">
        <f>IF(SUM('5-Edificio 1'!AC37)=0," ",SUM('5-Edificio 1'!AC37))</f>
        <v xml:space="preserve"> </v>
      </c>
      <c r="M35" s="180" t="str">
        <f>IF(SUM('5-Edificio 1'!AD37)=0," ",SUM('5-Edificio 1'!AD37))</f>
        <v xml:space="preserve"> </v>
      </c>
      <c r="N35" s="120" t="str">
        <f>IF(SUM('5-Edificio 1'!AK37)=0," ",SUM('5-Edificio 1'!AK37))</f>
        <v xml:space="preserve"> </v>
      </c>
    </row>
    <row r="36" spans="1:27" s="6" customFormat="1" ht="24.95" customHeight="1" x14ac:dyDescent="0.25">
      <c r="A36" s="9" t="s">
        <v>3</v>
      </c>
      <c r="B36" s="9"/>
      <c r="C36" s="120" t="str">
        <f>IF(SUM('5-Edificio 1'!B38)=0," ",SUM('5-Edificio 1'!B38))</f>
        <v xml:space="preserve"> </v>
      </c>
      <c r="D36" s="180" t="str">
        <f>IF(SUM('5-Edificio 1'!C38)=0," ",SUM('5-Edificio 1'!C38))</f>
        <v xml:space="preserve"> </v>
      </c>
      <c r="E36" s="120" t="str">
        <f>IF(SUM('5-Edificio 1'!J38)=0," ",SUM('5-Edificio 1'!J38))</f>
        <v xml:space="preserve"> </v>
      </c>
      <c r="F36" s="120" t="str">
        <f>IF(SUM('5-Edificio 1'!K38)=0," ",SUM('5-Edificio 1'!K38))</f>
        <v xml:space="preserve"> </v>
      </c>
      <c r="G36" s="180" t="str">
        <f>IF(SUM('5-Edificio 1'!L38)=0," ",SUM('5-Edificio 1'!L38))</f>
        <v xml:space="preserve"> </v>
      </c>
      <c r="H36" s="120" t="str">
        <f>IF(SUM('5-Edificio 1'!S38)=0," ",SUM('5-Edificio 1'!S38))</f>
        <v xml:space="preserve"> </v>
      </c>
      <c r="I36" s="120" t="str">
        <f>IF(SUM('5-Edificio 1'!T38)=0," ",SUM('5-Edificio 1'!T38))</f>
        <v xml:space="preserve"> </v>
      </c>
      <c r="J36" s="180" t="str">
        <f>IF(SUM('5-Edificio 1'!U38)=0," ",SUM('5-Edificio 1'!U38))</f>
        <v xml:space="preserve"> </v>
      </c>
      <c r="K36" s="120" t="str">
        <f>IF(SUM('5-Edificio 1'!AB38)=0," ",SUM('5-Edificio 1'!AB38))</f>
        <v xml:space="preserve"> </v>
      </c>
      <c r="L36" s="120" t="str">
        <f>IF(SUM('5-Edificio 1'!AC38)=0," ",SUM('5-Edificio 1'!AC38))</f>
        <v xml:space="preserve"> </v>
      </c>
      <c r="M36" s="180" t="str">
        <f>IF(SUM('5-Edificio 1'!AD38)=0," ",SUM('5-Edificio 1'!AD38))</f>
        <v xml:space="preserve"> </v>
      </c>
      <c r="N36" s="120" t="str">
        <f>IF(SUM('5-Edificio 1'!AK38)=0," ",SUM('5-Edificio 1'!AK38))</f>
        <v xml:space="preserve"> </v>
      </c>
    </row>
    <row r="37" spans="1:27" s="6" customFormat="1" ht="24.95" customHeight="1" x14ac:dyDescent="0.25">
      <c r="A37" s="9" t="s">
        <v>4</v>
      </c>
      <c r="B37" s="9"/>
      <c r="C37" s="120" t="str">
        <f>IF(SUM('5-Edificio 1'!B39)=0," ",SUM('5-Edificio 1'!B39))</f>
        <v xml:space="preserve"> </v>
      </c>
      <c r="D37" s="180" t="str">
        <f>IF(SUM('5-Edificio 1'!C39)=0," ",SUM('5-Edificio 1'!C39))</f>
        <v xml:space="preserve"> </v>
      </c>
      <c r="E37" s="120" t="str">
        <f>IF(SUM('5-Edificio 1'!J39)=0," ",SUM('5-Edificio 1'!J39))</f>
        <v xml:space="preserve"> </v>
      </c>
      <c r="F37" s="120" t="str">
        <f>IF(SUM('5-Edificio 1'!K39)=0," ",SUM('5-Edificio 1'!K39))</f>
        <v xml:space="preserve"> </v>
      </c>
      <c r="G37" s="180" t="str">
        <f>IF(SUM('5-Edificio 1'!L39)=0," ",SUM('5-Edificio 1'!L39))</f>
        <v xml:space="preserve"> </v>
      </c>
      <c r="H37" s="120" t="str">
        <f>IF(SUM('5-Edificio 1'!S39)=0," ",SUM('5-Edificio 1'!S39))</f>
        <v xml:space="preserve"> </v>
      </c>
      <c r="I37" s="120" t="str">
        <f>IF(SUM('5-Edificio 1'!T39)=0," ",SUM('5-Edificio 1'!T39))</f>
        <v xml:space="preserve"> </v>
      </c>
      <c r="J37" s="180" t="str">
        <f>IF(SUM('5-Edificio 1'!U39)=0," ",SUM('5-Edificio 1'!U39))</f>
        <v xml:space="preserve"> </v>
      </c>
      <c r="K37" s="120" t="str">
        <f>IF(SUM('5-Edificio 1'!AB39)=0," ",SUM('5-Edificio 1'!AB39))</f>
        <v xml:space="preserve"> </v>
      </c>
      <c r="L37" s="120" t="str">
        <f>IF(SUM('5-Edificio 1'!AC39)=0," ",SUM('5-Edificio 1'!AC39))</f>
        <v xml:space="preserve"> </v>
      </c>
      <c r="M37" s="180" t="str">
        <f>IF(SUM('5-Edificio 1'!AD39)=0," ",SUM('5-Edificio 1'!AD39))</f>
        <v xml:space="preserve"> </v>
      </c>
      <c r="N37" s="120" t="str">
        <f>IF(SUM('5-Edificio 1'!AK39)=0," ",SUM('5-Edificio 1'!AK39))</f>
        <v xml:space="preserve"> </v>
      </c>
    </row>
    <row r="38" spans="1:27" s="6" customFormat="1" ht="24.95" customHeight="1" x14ac:dyDescent="0.25">
      <c r="A38" s="9" t="s">
        <v>5</v>
      </c>
      <c r="B38" s="9"/>
      <c r="C38" s="120" t="str">
        <f>IF(SUM('5-Edificio 1'!B40)=0," ",SUM('5-Edificio 1'!B40))</f>
        <v xml:space="preserve"> </v>
      </c>
      <c r="D38" s="180" t="str">
        <f>IF(SUM('5-Edificio 1'!C40)=0," ",SUM('5-Edificio 1'!C40))</f>
        <v xml:space="preserve"> </v>
      </c>
      <c r="E38" s="120" t="str">
        <f>IF(SUM('5-Edificio 1'!J40)=0," ",SUM('5-Edificio 1'!J40))</f>
        <v xml:space="preserve"> </v>
      </c>
      <c r="F38" s="120" t="str">
        <f>IF(SUM('5-Edificio 1'!K40)=0," ",SUM('5-Edificio 1'!K40))</f>
        <v xml:space="preserve"> </v>
      </c>
      <c r="G38" s="180" t="str">
        <f>IF(SUM('5-Edificio 1'!L40)=0," ",SUM('5-Edificio 1'!L40))</f>
        <v xml:space="preserve"> </v>
      </c>
      <c r="H38" s="120" t="str">
        <f>IF(SUM('5-Edificio 1'!S40)=0," ",SUM('5-Edificio 1'!S40))</f>
        <v xml:space="preserve"> </v>
      </c>
      <c r="I38" s="120" t="str">
        <f>IF(SUM('5-Edificio 1'!T40)=0," ",SUM('5-Edificio 1'!T40))</f>
        <v xml:space="preserve"> </v>
      </c>
      <c r="J38" s="180" t="str">
        <f>IF(SUM('5-Edificio 1'!U40)=0," ",SUM('5-Edificio 1'!U40))</f>
        <v xml:space="preserve"> </v>
      </c>
      <c r="K38" s="120" t="str">
        <f>IF(SUM('5-Edificio 1'!AB40)=0," ",SUM('5-Edificio 1'!AB40))</f>
        <v xml:space="preserve"> </v>
      </c>
      <c r="L38" s="120" t="str">
        <f>IF(SUM('5-Edificio 1'!AC40)=0," ",SUM('5-Edificio 1'!AC40))</f>
        <v xml:space="preserve"> </v>
      </c>
      <c r="M38" s="180" t="str">
        <f>IF(SUM('5-Edificio 1'!AD40)=0," ",SUM('5-Edificio 1'!AD40))</f>
        <v xml:space="preserve"> </v>
      </c>
      <c r="N38" s="120" t="str">
        <f>IF(SUM('5-Edificio 1'!AK40)=0," ",SUM('5-Edificio 1'!AK40))</f>
        <v xml:space="preserve"> </v>
      </c>
    </row>
    <row r="39" spans="1:27" s="6" customFormat="1" ht="24.95" customHeight="1" x14ac:dyDescent="0.25">
      <c r="A39" s="9" t="s">
        <v>6</v>
      </c>
      <c r="B39" s="9"/>
      <c r="C39" s="120" t="str">
        <f>IF(SUM('5-Edificio 1'!B41)=0," ",SUM('5-Edificio 1'!B41))</f>
        <v xml:space="preserve"> </v>
      </c>
      <c r="D39" s="180" t="str">
        <f>IF(SUM('5-Edificio 1'!C41)=0," ",SUM('5-Edificio 1'!C41))</f>
        <v xml:space="preserve"> </v>
      </c>
      <c r="E39" s="120" t="str">
        <f>IF(SUM('5-Edificio 1'!J41)=0," ",SUM('5-Edificio 1'!J41))</f>
        <v xml:space="preserve"> </v>
      </c>
      <c r="F39" s="120" t="str">
        <f>IF(SUM('5-Edificio 1'!K41)=0," ",SUM('5-Edificio 1'!K41))</f>
        <v xml:space="preserve"> </v>
      </c>
      <c r="G39" s="180" t="str">
        <f>IF(SUM('5-Edificio 1'!L41)=0," ",SUM('5-Edificio 1'!L41))</f>
        <v xml:space="preserve"> </v>
      </c>
      <c r="H39" s="120" t="str">
        <f>IF(SUM('5-Edificio 1'!S41)=0," ",SUM('5-Edificio 1'!S41))</f>
        <v xml:space="preserve"> </v>
      </c>
      <c r="I39" s="120" t="str">
        <f>IF(SUM('5-Edificio 1'!T41)=0," ",SUM('5-Edificio 1'!T41))</f>
        <v xml:space="preserve"> </v>
      </c>
      <c r="J39" s="180" t="str">
        <f>IF(SUM('5-Edificio 1'!U41)=0," ",SUM('5-Edificio 1'!U41))</f>
        <v xml:space="preserve"> </v>
      </c>
      <c r="K39" s="120" t="str">
        <f>IF(SUM('5-Edificio 1'!AB41)=0," ",SUM('5-Edificio 1'!AB41))</f>
        <v xml:space="preserve"> </v>
      </c>
      <c r="L39" s="120" t="str">
        <f>IF(SUM('5-Edificio 1'!AC41)=0," ",SUM('5-Edificio 1'!AC41))</f>
        <v xml:space="preserve"> </v>
      </c>
      <c r="M39" s="180" t="str">
        <f>IF(SUM('5-Edificio 1'!AD41)=0," ",SUM('5-Edificio 1'!AD41))</f>
        <v xml:space="preserve"> </v>
      </c>
      <c r="N39" s="120" t="str">
        <f>IF(SUM('5-Edificio 1'!AK41)=0," ",SUM('5-Edificio 1'!AK41))</f>
        <v xml:space="preserve"> </v>
      </c>
    </row>
    <row r="40" spans="1:27" s="6" customFormat="1" ht="24.95" customHeight="1" x14ac:dyDescent="0.25">
      <c r="A40" s="9" t="s">
        <v>16</v>
      </c>
      <c r="B40" s="9"/>
      <c r="C40" s="120" t="str">
        <f>IF(SUM('5-Edificio 1'!B42)=0," ",SUM('5-Edificio 1'!B42))</f>
        <v xml:space="preserve"> </v>
      </c>
      <c r="D40" s="180" t="str">
        <f>IF(SUM('5-Edificio 1'!C42)=0," ",SUM('5-Edificio 1'!C42))</f>
        <v xml:space="preserve"> </v>
      </c>
      <c r="E40" s="120" t="str">
        <f>IF(SUM('5-Edificio 1'!J42)=0," ",SUM('5-Edificio 1'!J42))</f>
        <v xml:space="preserve"> </v>
      </c>
      <c r="F40" s="120" t="str">
        <f>IF(SUM('5-Edificio 1'!K42)=0," ",SUM('5-Edificio 1'!K42))</f>
        <v xml:space="preserve"> </v>
      </c>
      <c r="G40" s="180" t="str">
        <f>IF(SUM('5-Edificio 1'!L42)=0," ",SUM('5-Edificio 1'!L42))</f>
        <v xml:space="preserve"> </v>
      </c>
      <c r="H40" s="120" t="str">
        <f>IF(SUM('5-Edificio 1'!S42)=0," ",SUM('5-Edificio 1'!S42))</f>
        <v xml:space="preserve"> </v>
      </c>
      <c r="I40" s="120" t="str">
        <f>IF(SUM('5-Edificio 1'!T42)=0," ",SUM('5-Edificio 1'!T42))</f>
        <v xml:space="preserve"> </v>
      </c>
      <c r="J40" s="180" t="str">
        <f>IF(SUM('5-Edificio 1'!U42)=0," ",SUM('5-Edificio 1'!U42))</f>
        <v xml:space="preserve"> </v>
      </c>
      <c r="K40" s="120" t="str">
        <f>IF(SUM('5-Edificio 1'!AB42)=0," ",SUM('5-Edificio 1'!AB42))</f>
        <v xml:space="preserve"> </v>
      </c>
      <c r="L40" s="120" t="str">
        <f>IF(SUM('5-Edificio 1'!AC42)=0," ",SUM('5-Edificio 1'!AC42))</f>
        <v xml:space="preserve"> </v>
      </c>
      <c r="M40" s="180" t="str">
        <f>IF(SUM('5-Edificio 1'!AD42)=0," ",SUM('5-Edificio 1'!AD42))</f>
        <v xml:space="preserve"> </v>
      </c>
      <c r="N40" s="120" t="str">
        <f>IF(SUM('5-Edificio 1'!AK42)=0," ",SUM('5-Edificio 1'!AK42))</f>
        <v xml:space="preserve"> </v>
      </c>
    </row>
    <row r="41" spans="1:27" s="6" customFormat="1" ht="24.95" customHeight="1" x14ac:dyDescent="0.25">
      <c r="A41" s="9" t="s">
        <v>7</v>
      </c>
      <c r="B41" s="9"/>
      <c r="C41" s="120" t="str">
        <f>IF(SUM('5-Edificio 1'!B43)=0," ",SUM('5-Edificio 1'!B43))</f>
        <v xml:space="preserve"> </v>
      </c>
      <c r="D41" s="180" t="str">
        <f>IF(SUM('5-Edificio 1'!C43)=0," ",SUM('5-Edificio 1'!C43))</f>
        <v xml:space="preserve"> </v>
      </c>
      <c r="E41" s="120" t="str">
        <f>IF(SUM('5-Edificio 1'!J43)=0," ",SUM('5-Edificio 1'!J43))</f>
        <v xml:space="preserve"> </v>
      </c>
      <c r="F41" s="120" t="str">
        <f>IF(SUM('5-Edificio 1'!K43)=0," ",SUM('5-Edificio 1'!K43))</f>
        <v xml:space="preserve"> </v>
      </c>
      <c r="G41" s="180" t="str">
        <f>IF(SUM('5-Edificio 1'!L43)=0," ",SUM('5-Edificio 1'!L43))</f>
        <v xml:space="preserve"> </v>
      </c>
      <c r="H41" s="120" t="str">
        <f>IF(SUM('5-Edificio 1'!S43)=0," ",SUM('5-Edificio 1'!S43))</f>
        <v xml:space="preserve"> </v>
      </c>
      <c r="I41" s="120" t="str">
        <f>IF(SUM('5-Edificio 1'!T43)=0," ",SUM('5-Edificio 1'!T43))</f>
        <v xml:space="preserve"> </v>
      </c>
      <c r="J41" s="180" t="str">
        <f>IF(SUM('5-Edificio 1'!U43)=0," ",SUM('5-Edificio 1'!U43))</f>
        <v xml:space="preserve"> </v>
      </c>
      <c r="K41" s="120" t="str">
        <f>IF(SUM('5-Edificio 1'!AB43)=0," ",SUM('5-Edificio 1'!AB43))</f>
        <v xml:space="preserve"> </v>
      </c>
      <c r="L41" s="120" t="str">
        <f>IF(SUM('5-Edificio 1'!AC43)=0," ",SUM('5-Edificio 1'!AC43))</f>
        <v xml:space="preserve"> </v>
      </c>
      <c r="M41" s="180" t="str">
        <f>IF(SUM('5-Edificio 1'!AD43)=0," ",SUM('5-Edificio 1'!AD43))</f>
        <v xml:space="preserve"> </v>
      </c>
      <c r="N41" s="120" t="str">
        <f>IF(SUM('5-Edificio 1'!AK43)=0," ",SUM('5-Edificio 1'!AK43))</f>
        <v xml:space="preserve"> </v>
      </c>
    </row>
    <row r="42" spans="1:27" s="6" customFormat="1" ht="24.95" customHeight="1" x14ac:dyDescent="0.25">
      <c r="A42" s="9" t="s">
        <v>8</v>
      </c>
      <c r="B42" s="9"/>
      <c r="C42" s="120" t="str">
        <f>IF(SUM('5-Edificio 1'!B44)=0," ",SUM('5-Edificio 1'!B44))</f>
        <v xml:space="preserve"> </v>
      </c>
      <c r="D42" s="180" t="str">
        <f>IF(SUM('5-Edificio 1'!C44)=0," ",SUM('5-Edificio 1'!C44))</f>
        <v xml:space="preserve"> </v>
      </c>
      <c r="E42" s="120" t="str">
        <f>IF(SUM('5-Edificio 1'!J44)=0," ",SUM('5-Edificio 1'!J44))</f>
        <v xml:space="preserve"> </v>
      </c>
      <c r="F42" s="120" t="str">
        <f>IF(SUM('5-Edificio 1'!K44)=0," ",SUM('5-Edificio 1'!K44))</f>
        <v xml:space="preserve"> </v>
      </c>
      <c r="G42" s="180" t="str">
        <f>IF(SUM('5-Edificio 1'!L44)=0," ",SUM('5-Edificio 1'!L44))</f>
        <v xml:space="preserve"> </v>
      </c>
      <c r="H42" s="120" t="str">
        <f>IF(SUM('5-Edificio 1'!S44)=0," ",SUM('5-Edificio 1'!S44))</f>
        <v xml:space="preserve"> </v>
      </c>
      <c r="I42" s="120" t="str">
        <f>IF(SUM('5-Edificio 1'!T44)=0," ",SUM('5-Edificio 1'!T44))</f>
        <v xml:space="preserve"> </v>
      </c>
      <c r="J42" s="180" t="str">
        <f>IF(SUM('5-Edificio 1'!U44)=0," ",SUM('5-Edificio 1'!U44))</f>
        <v xml:space="preserve"> </v>
      </c>
      <c r="K42" s="120" t="str">
        <f>IF(SUM('5-Edificio 1'!AB44)=0," ",SUM('5-Edificio 1'!AB44))</f>
        <v xml:space="preserve"> </v>
      </c>
      <c r="L42" s="120" t="str">
        <f>IF(SUM('5-Edificio 1'!AC44)=0," ",SUM('5-Edificio 1'!AC44))</f>
        <v xml:space="preserve"> </v>
      </c>
      <c r="M42" s="180" t="str">
        <f>IF(SUM('5-Edificio 1'!AD44)=0," ",SUM('5-Edificio 1'!AD44))</f>
        <v xml:space="preserve"> </v>
      </c>
      <c r="N42" s="120" t="str">
        <f>IF(SUM('5-Edificio 1'!AK44)=0," ",SUM('5-Edificio 1'!AK44))</f>
        <v xml:space="preserve"> </v>
      </c>
    </row>
    <row r="43" spans="1:27" s="6" customFormat="1" ht="24.95" customHeight="1" x14ac:dyDescent="0.25">
      <c r="A43" s="9" t="s">
        <v>9</v>
      </c>
      <c r="B43" s="9"/>
      <c r="C43" s="120" t="str">
        <f>IF(SUM('5-Edificio 1'!B45)=0," ",SUM('5-Edificio 1'!B45))</f>
        <v xml:space="preserve"> </v>
      </c>
      <c r="D43" s="180" t="str">
        <f>IF(SUM('5-Edificio 1'!C45)=0," ",SUM('5-Edificio 1'!C45))</f>
        <v xml:space="preserve"> </v>
      </c>
      <c r="E43" s="120" t="str">
        <f>IF(SUM('5-Edificio 1'!J45)=0," ",SUM('5-Edificio 1'!J45))</f>
        <v xml:space="preserve"> </v>
      </c>
      <c r="F43" s="120" t="str">
        <f>IF(SUM('5-Edificio 1'!K45)=0," ",SUM('5-Edificio 1'!K45))</f>
        <v xml:space="preserve"> </v>
      </c>
      <c r="G43" s="180" t="str">
        <f>IF(SUM('5-Edificio 1'!L45)=0," ",SUM('5-Edificio 1'!L45))</f>
        <v xml:space="preserve"> </v>
      </c>
      <c r="H43" s="120" t="str">
        <f>IF(SUM('5-Edificio 1'!S45)=0," ",SUM('5-Edificio 1'!S45))</f>
        <v xml:space="preserve"> </v>
      </c>
      <c r="I43" s="120" t="str">
        <f>IF(SUM('5-Edificio 1'!T45)=0," ",SUM('5-Edificio 1'!T45))</f>
        <v xml:space="preserve"> </v>
      </c>
      <c r="J43" s="180" t="str">
        <f>IF(SUM('5-Edificio 1'!U45)=0," ",SUM('5-Edificio 1'!U45))</f>
        <v xml:space="preserve"> </v>
      </c>
      <c r="K43" s="120" t="str">
        <f>IF(SUM('5-Edificio 1'!AB45)=0," ",SUM('5-Edificio 1'!AB45))</f>
        <v xml:space="preserve"> </v>
      </c>
      <c r="L43" s="120" t="str">
        <f>IF(SUM('5-Edificio 1'!AC45)=0," ",SUM('5-Edificio 1'!AC45))</f>
        <v xml:space="preserve"> </v>
      </c>
      <c r="M43" s="180" t="str">
        <f>IF(SUM('5-Edificio 1'!AD45)=0," ",SUM('5-Edificio 1'!AD45))</f>
        <v xml:space="preserve"> </v>
      </c>
      <c r="N43" s="120" t="str">
        <f>IF(SUM('5-Edificio 1'!AK45)=0," ",SUM('5-Edificio 1'!AK45))</f>
        <v xml:space="preserve"> </v>
      </c>
    </row>
    <row r="44" spans="1:27" s="6" customFormat="1" ht="24.95" customHeight="1" x14ac:dyDescent="0.25">
      <c r="A44" s="9" t="s">
        <v>10</v>
      </c>
      <c r="B44" s="9"/>
      <c r="C44" s="120" t="str">
        <f>IF(SUM('5-Edificio 1'!B46)=0," ",SUM('5-Edificio 1'!B46))</f>
        <v xml:space="preserve"> </v>
      </c>
      <c r="D44" s="180" t="str">
        <f>IF(SUM('5-Edificio 1'!C46)=0," ",SUM('5-Edificio 1'!C46))</f>
        <v xml:space="preserve"> </v>
      </c>
      <c r="E44" s="120" t="str">
        <f>IF(SUM('5-Edificio 1'!J46)=0," ",SUM('5-Edificio 1'!J46))</f>
        <v xml:space="preserve"> </v>
      </c>
      <c r="F44" s="120" t="str">
        <f>IF(SUM('5-Edificio 1'!K46)=0," ",SUM('5-Edificio 1'!K46))</f>
        <v xml:space="preserve"> </v>
      </c>
      <c r="G44" s="180" t="str">
        <f>IF(SUM('5-Edificio 1'!L46)=0," ",SUM('5-Edificio 1'!L46))</f>
        <v xml:space="preserve"> </v>
      </c>
      <c r="H44" s="120" t="str">
        <f>IF(SUM('5-Edificio 1'!S46)=0," ",SUM('5-Edificio 1'!S46))</f>
        <v xml:space="preserve"> </v>
      </c>
      <c r="I44" s="120" t="str">
        <f>IF(SUM('5-Edificio 1'!T46)=0," ",SUM('5-Edificio 1'!T46))</f>
        <v xml:space="preserve"> </v>
      </c>
      <c r="J44" s="180" t="str">
        <f>IF(SUM('5-Edificio 1'!U46)=0," ",SUM('5-Edificio 1'!U46))</f>
        <v xml:space="preserve"> </v>
      </c>
      <c r="K44" s="120" t="str">
        <f>IF(SUM('5-Edificio 1'!AB46)=0," ",SUM('5-Edificio 1'!AB46))</f>
        <v xml:space="preserve"> </v>
      </c>
      <c r="L44" s="120" t="str">
        <f>IF(SUM('5-Edificio 1'!AC46)=0," ",SUM('5-Edificio 1'!AC46))</f>
        <v xml:space="preserve"> </v>
      </c>
      <c r="M44" s="180" t="str">
        <f>IF(SUM('5-Edificio 1'!AD46)=0," ",SUM('5-Edificio 1'!AD46))</f>
        <v xml:space="preserve"> </v>
      </c>
      <c r="N44" s="120" t="str">
        <f>IF(SUM('5-Edificio 1'!AK46)=0," ",SUM('5-Edificio 1'!AK46))</f>
        <v xml:space="preserve"> </v>
      </c>
    </row>
    <row r="45" spans="1:27" s="15" customFormat="1" ht="20.100000000000001" customHeight="1" x14ac:dyDescent="0.25">
      <c r="A45" s="43" t="s">
        <v>33</v>
      </c>
      <c r="B45" s="43"/>
      <c r="C45" s="219">
        <f>SUM(C33:C44)</f>
        <v>0</v>
      </c>
      <c r="D45" s="216">
        <f t="shared" ref="D45:N45" si="10">SUM(D33:D44)</f>
        <v>0</v>
      </c>
      <c r="E45" s="219">
        <f t="shared" si="10"/>
        <v>0</v>
      </c>
      <c r="F45" s="224">
        <f t="shared" si="10"/>
        <v>0</v>
      </c>
      <c r="G45" s="225">
        <f t="shared" si="10"/>
        <v>0</v>
      </c>
      <c r="H45" s="224">
        <f t="shared" si="10"/>
        <v>0</v>
      </c>
      <c r="I45" s="219">
        <f t="shared" si="10"/>
        <v>0</v>
      </c>
      <c r="J45" s="216">
        <f t="shared" si="10"/>
        <v>0</v>
      </c>
      <c r="K45" s="219">
        <f t="shared" si="10"/>
        <v>0</v>
      </c>
      <c r="L45" s="224">
        <f t="shared" si="10"/>
        <v>0</v>
      </c>
      <c r="M45" s="225">
        <f t="shared" si="10"/>
        <v>0</v>
      </c>
      <c r="N45" s="224">
        <f t="shared" si="10"/>
        <v>0</v>
      </c>
    </row>
    <row r="46" spans="1:27" s="15" customFormat="1" ht="20.100000000000001" customHeight="1" x14ac:dyDescent="0.25">
      <c r="A46" s="43" t="s">
        <v>42</v>
      </c>
      <c r="B46" s="43"/>
      <c r="C46" s="219" t="str">
        <f t="shared" ref="C46:N46" si="11">IF(SUM(C33:C44)=0,"",AVERAGE(C33:C44))</f>
        <v/>
      </c>
      <c r="D46" s="216" t="str">
        <f t="shared" si="11"/>
        <v/>
      </c>
      <c r="E46" s="219" t="str">
        <f t="shared" si="11"/>
        <v/>
      </c>
      <c r="F46" s="224" t="str">
        <f t="shared" si="11"/>
        <v/>
      </c>
      <c r="G46" s="225" t="str">
        <f t="shared" si="11"/>
        <v/>
      </c>
      <c r="H46" s="224" t="str">
        <f t="shared" si="11"/>
        <v/>
      </c>
      <c r="I46" s="219" t="str">
        <f t="shared" si="11"/>
        <v/>
      </c>
      <c r="J46" s="216" t="str">
        <f t="shared" si="11"/>
        <v/>
      </c>
      <c r="K46" s="219" t="str">
        <f t="shared" si="11"/>
        <v/>
      </c>
      <c r="L46" s="224" t="str">
        <f t="shared" si="11"/>
        <v/>
      </c>
      <c r="M46" s="225" t="str">
        <f t="shared" si="11"/>
        <v/>
      </c>
      <c r="N46" s="224" t="str">
        <f t="shared" si="11"/>
        <v/>
      </c>
    </row>
    <row r="47" spans="1:27" ht="20.100000000000001" customHeight="1" x14ac:dyDescent="0.25">
      <c r="G47" s="4"/>
      <c r="L47" s="4"/>
      <c r="Q47" s="4"/>
      <c r="V47" s="4"/>
      <c r="AA47" s="4"/>
    </row>
    <row r="48" spans="1:27" ht="20.100000000000001" customHeight="1" x14ac:dyDescent="0.25">
      <c r="G48" s="4"/>
      <c r="L48" s="4"/>
      <c r="Q48" s="4"/>
      <c r="V48" s="4"/>
      <c r="AA48" s="4"/>
    </row>
    <row r="49" spans="1:30" ht="20.100000000000001" customHeight="1" x14ac:dyDescent="0.25">
      <c r="G49" s="4"/>
      <c r="L49" s="4"/>
      <c r="Q49" s="4"/>
      <c r="V49" s="4"/>
      <c r="AA49" s="4"/>
    </row>
    <row r="50" spans="1:30" s="20" customFormat="1" ht="20.100000000000001" customHeight="1" x14ac:dyDescent="0.25">
      <c r="A50" s="310" t="s">
        <v>221</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310"/>
    </row>
    <row r="51" spans="1:30" s="28" customFormat="1" ht="20.100000000000001" customHeight="1" x14ac:dyDescent="0.25">
      <c r="A51" s="363"/>
      <c r="B51" s="363"/>
      <c r="C51" s="363"/>
      <c r="D51" s="363"/>
      <c r="E51" s="363"/>
      <c r="F51" s="363"/>
      <c r="G51" s="363"/>
      <c r="H51" s="363"/>
      <c r="I51" s="363"/>
      <c r="J51" s="363"/>
      <c r="K51" s="363"/>
      <c r="L51" s="363"/>
      <c r="M51" s="363"/>
      <c r="N51" s="363"/>
      <c r="O51" s="363"/>
      <c r="P51" s="363"/>
      <c r="Q51" s="363"/>
    </row>
    <row r="52" spans="1:30" s="6" customFormat="1" ht="48.75" customHeight="1" x14ac:dyDescent="0.25">
      <c r="A52" s="39" t="s">
        <v>47</v>
      </c>
      <c r="B52" s="39" t="s">
        <v>228</v>
      </c>
      <c r="C52" s="342" t="s">
        <v>22</v>
      </c>
      <c r="D52" s="343"/>
      <c r="E52" s="344"/>
      <c r="F52" s="350" t="s">
        <v>23</v>
      </c>
      <c r="G52" s="351"/>
      <c r="H52" s="352"/>
      <c r="I52" s="342" t="s">
        <v>24</v>
      </c>
      <c r="J52" s="343"/>
      <c r="K52" s="344"/>
      <c r="L52" s="350" t="s">
        <v>38</v>
      </c>
      <c r="M52" s="351"/>
      <c r="N52" s="352"/>
      <c r="O52" s="342" t="s">
        <v>39</v>
      </c>
      <c r="P52" s="343"/>
      <c r="Q52" s="344"/>
      <c r="R52" s="350" t="s">
        <v>31</v>
      </c>
      <c r="S52" s="351"/>
      <c r="T52" s="352"/>
    </row>
    <row r="53" spans="1:30" s="6" customFormat="1" ht="75" x14ac:dyDescent="0.25">
      <c r="A53" s="42" t="s">
        <v>0</v>
      </c>
      <c r="B53" s="42"/>
      <c r="C53" s="62" t="s">
        <v>60</v>
      </c>
      <c r="D53" s="62" t="s">
        <v>61</v>
      </c>
      <c r="E53" s="62" t="s">
        <v>64</v>
      </c>
      <c r="F53" s="61" t="s">
        <v>66</v>
      </c>
      <c r="G53" s="61" t="s">
        <v>65</v>
      </c>
      <c r="H53" s="61" t="s">
        <v>64</v>
      </c>
      <c r="I53" s="62" t="s">
        <v>60</v>
      </c>
      <c r="J53" s="62" t="s">
        <v>61</v>
      </c>
      <c r="K53" s="62" t="s">
        <v>64</v>
      </c>
      <c r="L53" s="61" t="s">
        <v>67</v>
      </c>
      <c r="M53" s="61" t="s">
        <v>65</v>
      </c>
      <c r="N53" s="61" t="s">
        <v>64</v>
      </c>
      <c r="O53" s="62" t="s">
        <v>60</v>
      </c>
      <c r="P53" s="62" t="s">
        <v>61</v>
      </c>
      <c r="Q53" s="62" t="s">
        <v>64</v>
      </c>
      <c r="R53" s="61" t="s">
        <v>66</v>
      </c>
      <c r="S53" s="61" t="s">
        <v>65</v>
      </c>
      <c r="T53" s="61" t="s">
        <v>64</v>
      </c>
    </row>
    <row r="54" spans="1:30" s="6" customFormat="1" ht="24.95" customHeight="1" x14ac:dyDescent="0.25">
      <c r="A54" s="209" t="s">
        <v>45</v>
      </c>
      <c r="B54" s="209"/>
      <c r="C54" s="65">
        <f>C24</f>
        <v>11835.5</v>
      </c>
      <c r="D54" s="218">
        <f>D24</f>
        <v>5542036.7999999998</v>
      </c>
      <c r="E54" s="65">
        <f>G24</f>
        <v>31528.221549499995</v>
      </c>
      <c r="F54" s="65" t="e">
        <f>H24</f>
        <v>#REF!</v>
      </c>
      <c r="G54" s="218" t="e">
        <f>I24</f>
        <v>#REF!</v>
      </c>
      <c r="H54" s="65">
        <f>L24</f>
        <v>2328.8037437599996</v>
      </c>
      <c r="I54" s="65">
        <f>M24</f>
        <v>2.3288037437599995</v>
      </c>
      <c r="J54" s="218">
        <f>N24</f>
        <v>0</v>
      </c>
      <c r="K54" s="65">
        <f>Q24</f>
        <v>0</v>
      </c>
      <c r="L54" s="65">
        <f>R24</f>
        <v>0</v>
      </c>
      <c r="M54" s="65">
        <f>S24</f>
        <v>0</v>
      </c>
      <c r="N54" s="65">
        <f>V24</f>
        <v>0</v>
      </c>
      <c r="O54" s="65">
        <f>W24</f>
        <v>0</v>
      </c>
      <c r="P54" s="65">
        <f>X24</f>
        <v>0</v>
      </c>
      <c r="Q54" s="65">
        <f>AA24</f>
        <v>0</v>
      </c>
      <c r="R54" s="65" t="s">
        <v>32</v>
      </c>
      <c r="S54" s="65" t="s">
        <v>32</v>
      </c>
      <c r="T54" s="65" t="s">
        <v>32</v>
      </c>
    </row>
    <row r="55" spans="1:30" s="6" customFormat="1" ht="24.95" customHeight="1" x14ac:dyDescent="0.25">
      <c r="A55" s="209" t="s">
        <v>46</v>
      </c>
      <c r="B55" s="209"/>
      <c r="C55" s="65">
        <f>C45</f>
        <v>0</v>
      </c>
      <c r="D55" s="218">
        <f t="shared" ref="D55" si="12">D45</f>
        <v>0</v>
      </c>
      <c r="E55" s="65">
        <f t="shared" ref="E55:K55" si="13">E45</f>
        <v>0</v>
      </c>
      <c r="F55" s="65">
        <f t="shared" si="13"/>
        <v>0</v>
      </c>
      <c r="G55" s="218">
        <f t="shared" si="13"/>
        <v>0</v>
      </c>
      <c r="H55" s="65">
        <f t="shared" si="13"/>
        <v>0</v>
      </c>
      <c r="I55" s="65">
        <f t="shared" si="13"/>
        <v>0</v>
      </c>
      <c r="J55" s="218">
        <f t="shared" si="13"/>
        <v>0</v>
      </c>
      <c r="K55" s="65">
        <f t="shared" si="13"/>
        <v>0</v>
      </c>
      <c r="L55" s="65" t="s">
        <v>32</v>
      </c>
      <c r="M55" s="65" t="s">
        <v>32</v>
      </c>
      <c r="N55" s="65" t="s">
        <v>32</v>
      </c>
      <c r="O55" s="65" t="s">
        <v>32</v>
      </c>
      <c r="P55" s="65" t="s">
        <v>32</v>
      </c>
      <c r="Q55" s="65" t="s">
        <v>32</v>
      </c>
      <c r="R55" s="65">
        <f>L45</f>
        <v>0</v>
      </c>
      <c r="S55" s="65">
        <f t="shared" ref="S55:T55" si="14">M45</f>
        <v>0</v>
      </c>
      <c r="T55" s="65">
        <f t="shared" si="14"/>
        <v>0</v>
      </c>
    </row>
    <row r="56" spans="1:30" s="6" customFormat="1" ht="24.95" customHeight="1" x14ac:dyDescent="0.25">
      <c r="A56" s="209" t="s">
        <v>43</v>
      </c>
      <c r="B56" s="209"/>
      <c r="C56" s="31">
        <f>IF(SUM(C54:C55)=0,"",SUM(C54:C55))</f>
        <v>11835.5</v>
      </c>
      <c r="D56" s="146">
        <f t="shared" ref="D56" si="15">IF(SUM(D54:D55)=0,"",SUM(D54:D55))</f>
        <v>5542036.7999999998</v>
      </c>
      <c r="E56" s="31">
        <f>IF(SUM(E54:E55)=0,"",SUM(E54:E55))</f>
        <v>31528.221549499995</v>
      </c>
      <c r="F56" s="32" t="e">
        <f t="shared" ref="F56:G56" si="16">IF(SUM(F54:F55)=0,"",SUM(F54:F55))</f>
        <v>#REF!</v>
      </c>
      <c r="G56" s="211" t="e">
        <f t="shared" si="16"/>
        <v>#REF!</v>
      </c>
      <c r="H56" s="32">
        <f t="shared" ref="H56:J56" si="17">IF(SUM(H54:H55)=0,"",SUM(H54:H55))</f>
        <v>2328.8037437599996</v>
      </c>
      <c r="I56" s="31">
        <f t="shared" si="17"/>
        <v>2.3288037437599995</v>
      </c>
      <c r="J56" s="146" t="str">
        <f t="shared" si="17"/>
        <v/>
      </c>
      <c r="K56" s="31" t="str">
        <f t="shared" ref="K56:M56" si="18">IF(SUM(K54:K55)=0,"",SUM(K54:K55))</f>
        <v/>
      </c>
      <c r="L56" s="32" t="str">
        <f t="shared" si="18"/>
        <v/>
      </c>
      <c r="M56" s="32" t="str">
        <f t="shared" si="18"/>
        <v/>
      </c>
      <c r="N56" s="32" t="str">
        <f t="shared" ref="N56:P56" si="19">IF(SUM(N54:N55)=0,"",SUM(N54:N55))</f>
        <v/>
      </c>
      <c r="O56" s="31" t="str">
        <f t="shared" si="19"/>
        <v/>
      </c>
      <c r="P56" s="31" t="str">
        <f t="shared" si="19"/>
        <v/>
      </c>
      <c r="Q56" s="31" t="str">
        <f t="shared" ref="Q56" si="20">IF(SUM(Q54:Q55)=0,"",SUM(Q54:Q55))</f>
        <v/>
      </c>
      <c r="R56" s="32" t="str">
        <f>IF(SUM(R54:R55)=0,"",SUM(R54:R55))</f>
        <v/>
      </c>
      <c r="S56" s="32" t="str">
        <f t="shared" ref="S56:T56" si="21">IF(SUM(S54:S55)=0,"",SUM(S54:S55))</f>
        <v/>
      </c>
      <c r="T56" s="32" t="str">
        <f t="shared" si="21"/>
        <v/>
      </c>
    </row>
    <row r="57" spans="1:30" x14ac:dyDescent="0.25">
      <c r="G57" s="4"/>
      <c r="L57" s="4"/>
      <c r="Q57" s="4"/>
      <c r="V57" s="4"/>
      <c r="AA57" s="4"/>
    </row>
    <row r="59" spans="1:30" ht="20.100000000000001" customHeight="1" x14ac:dyDescent="0.25">
      <c r="A59" s="368"/>
      <c r="B59" s="368"/>
      <c r="C59" s="368"/>
      <c r="D59" s="368"/>
      <c r="E59" s="368"/>
      <c r="F59" s="368"/>
      <c r="G59" s="368"/>
      <c r="H59" s="368"/>
      <c r="I59" s="368"/>
      <c r="J59" s="368"/>
      <c r="K59" s="368"/>
      <c r="L59" s="368"/>
      <c r="M59" s="368"/>
      <c r="N59" s="368"/>
      <c r="O59" s="368"/>
      <c r="P59" s="368"/>
      <c r="Q59" s="368"/>
      <c r="R59" s="19"/>
      <c r="S59" s="19"/>
      <c r="T59" s="19"/>
      <c r="U59" s="19"/>
      <c r="V59" s="19"/>
      <c r="W59" s="19"/>
      <c r="X59" s="19"/>
    </row>
    <row r="60" spans="1:30" ht="20.100000000000001" customHeight="1" x14ac:dyDescent="0.25"/>
    <row r="61" spans="1:30" ht="20.100000000000001" customHeight="1" x14ac:dyDescent="0.25"/>
    <row r="62" spans="1:30" ht="20.100000000000001" customHeight="1" x14ac:dyDescent="0.25"/>
    <row r="63" spans="1:30" ht="20.100000000000001" customHeight="1" x14ac:dyDescent="0.25"/>
    <row r="64" spans="1:30" ht="20.100000000000001" customHeight="1" x14ac:dyDescent="0.25"/>
    <row r="65" ht="20.100000000000001" customHeight="1" x14ac:dyDescent="0.25"/>
    <row r="66" ht="20.100000000000001" customHeight="1" x14ac:dyDescent="0.25"/>
    <row r="67" ht="20.100000000000001" customHeight="1" x14ac:dyDescent="0.25"/>
    <row r="68" ht="20.100000000000001" customHeight="1" x14ac:dyDescent="0.25"/>
    <row r="69" ht="20.100000000000001" customHeight="1" x14ac:dyDescent="0.25"/>
    <row r="70" ht="20.100000000000001" customHeight="1" x14ac:dyDescent="0.25"/>
    <row r="71" ht="20.100000000000001" customHeight="1" x14ac:dyDescent="0.25"/>
    <row r="72" ht="20.100000000000001" customHeight="1" x14ac:dyDescent="0.25"/>
    <row r="73" ht="20.100000000000001" customHeight="1" x14ac:dyDescent="0.25"/>
    <row r="74" ht="20.100000000000001" customHeight="1" x14ac:dyDescent="0.25"/>
    <row r="75" ht="20.100000000000001" customHeight="1" x14ac:dyDescent="0.25"/>
    <row r="76" ht="20.100000000000001" customHeight="1" x14ac:dyDescent="0.25"/>
    <row r="77" ht="20.100000000000001" customHeight="1" x14ac:dyDescent="0.25"/>
    <row r="78" ht="20.100000000000001" customHeight="1" x14ac:dyDescent="0.25"/>
    <row r="79" ht="20.100000000000001" customHeight="1" x14ac:dyDescent="0.25"/>
    <row r="80" ht="20.100000000000001" customHeight="1" x14ac:dyDescent="0.25"/>
    <row r="81" ht="20.100000000000001" customHeight="1" x14ac:dyDescent="0.25"/>
    <row r="82" ht="20.100000000000001" customHeight="1" x14ac:dyDescent="0.25"/>
    <row r="83" ht="20.100000000000001" customHeight="1" x14ac:dyDescent="0.25"/>
    <row r="84" ht="20.100000000000001" customHeight="1" x14ac:dyDescent="0.25"/>
    <row r="85" ht="20.100000000000001" customHeight="1" x14ac:dyDescent="0.25"/>
    <row r="86" ht="20.100000000000001" customHeight="1" x14ac:dyDescent="0.25"/>
    <row r="87" ht="20.100000000000001" customHeight="1" x14ac:dyDescent="0.25"/>
    <row r="88" ht="20.100000000000001" customHeight="1" x14ac:dyDescent="0.25"/>
    <row r="89" ht="20.100000000000001" customHeight="1" x14ac:dyDescent="0.25"/>
    <row r="90" ht="20.100000000000001" customHeight="1" x14ac:dyDescent="0.25"/>
    <row r="91" ht="20.100000000000001" customHeight="1" x14ac:dyDescent="0.25"/>
    <row r="92" ht="20.100000000000001" customHeight="1" x14ac:dyDescent="0.25"/>
    <row r="93" ht="20.100000000000001" customHeight="1" x14ac:dyDescent="0.25"/>
    <row r="94" ht="20.100000000000001" customHeight="1" x14ac:dyDescent="0.25"/>
    <row r="95" ht="20.100000000000001" customHeight="1" x14ac:dyDescent="0.25"/>
    <row r="96" ht="20.100000000000001" customHeight="1" x14ac:dyDescent="0.25"/>
    <row r="97" ht="20.100000000000001" customHeight="1" x14ac:dyDescent="0.25"/>
    <row r="98" ht="20.100000000000001" customHeight="1" x14ac:dyDescent="0.25"/>
    <row r="99" ht="20.100000000000001" customHeight="1" x14ac:dyDescent="0.25"/>
    <row r="100" ht="20.100000000000001" customHeight="1" x14ac:dyDescent="0.25"/>
    <row r="101" ht="20.100000000000001" customHeight="1" x14ac:dyDescent="0.25"/>
    <row r="102" ht="20.100000000000001" customHeight="1" x14ac:dyDescent="0.25"/>
    <row r="103" ht="20.100000000000001" customHeight="1" x14ac:dyDescent="0.25"/>
    <row r="104" ht="20.100000000000001" customHeight="1" x14ac:dyDescent="0.25"/>
    <row r="105" ht="20.100000000000001" customHeight="1" x14ac:dyDescent="0.25"/>
    <row r="106" ht="20.100000000000001" customHeight="1" x14ac:dyDescent="0.25"/>
    <row r="107" ht="20.100000000000001" customHeight="1" x14ac:dyDescent="0.25"/>
    <row r="108" ht="20.100000000000001" customHeight="1" x14ac:dyDescent="0.25"/>
    <row r="109" ht="20.100000000000001" customHeight="1" x14ac:dyDescent="0.25"/>
    <row r="110" ht="20.100000000000001" customHeight="1" x14ac:dyDescent="0.25"/>
    <row r="111" ht="20.100000000000001" customHeight="1" x14ac:dyDescent="0.25"/>
    <row r="112" ht="20.100000000000001" customHeight="1" x14ac:dyDescent="0.25"/>
    <row r="113" ht="20.100000000000001" customHeight="1" x14ac:dyDescent="0.25"/>
    <row r="114" ht="20.100000000000001" customHeight="1" x14ac:dyDescent="0.25"/>
    <row r="115" ht="20.100000000000001" customHeight="1" x14ac:dyDescent="0.25"/>
    <row r="116" ht="20.100000000000001" customHeight="1" x14ac:dyDescent="0.25"/>
    <row r="117" ht="20.100000000000001" customHeight="1" x14ac:dyDescent="0.25"/>
    <row r="118" ht="20.100000000000001" customHeight="1" x14ac:dyDescent="0.25"/>
    <row r="119" ht="20.100000000000001" customHeight="1" x14ac:dyDescent="0.25"/>
    <row r="120" ht="20.100000000000001" customHeight="1" x14ac:dyDescent="0.25"/>
    <row r="121" ht="20.100000000000001" customHeight="1" x14ac:dyDescent="0.25"/>
    <row r="122" ht="20.100000000000001" customHeight="1" x14ac:dyDescent="0.25"/>
    <row r="123" ht="20.100000000000001" customHeight="1" x14ac:dyDescent="0.25"/>
    <row r="124" ht="20.100000000000001" customHeight="1" x14ac:dyDescent="0.25"/>
    <row r="125" ht="20.100000000000001" customHeight="1" x14ac:dyDescent="0.25"/>
    <row r="126" ht="20.100000000000001" customHeight="1" x14ac:dyDescent="0.25"/>
    <row r="127" ht="20.100000000000001" customHeight="1" x14ac:dyDescent="0.25"/>
    <row r="128" ht="20.100000000000001" customHeight="1" x14ac:dyDescent="0.25"/>
    <row r="129" ht="20.100000000000001" customHeight="1" x14ac:dyDescent="0.25"/>
    <row r="130" ht="20.100000000000001" customHeight="1" x14ac:dyDescent="0.25"/>
    <row r="131" ht="20.100000000000001" customHeight="1" x14ac:dyDescent="0.25"/>
    <row r="132" ht="20.100000000000001" customHeight="1" x14ac:dyDescent="0.25"/>
    <row r="133" ht="20.100000000000001" customHeight="1" x14ac:dyDescent="0.25"/>
    <row r="134" ht="20.100000000000001" customHeight="1" x14ac:dyDescent="0.25"/>
    <row r="135" ht="20.100000000000001" customHeight="1" x14ac:dyDescent="0.25"/>
    <row r="136" ht="20.100000000000001" customHeight="1" x14ac:dyDescent="0.25"/>
    <row r="137" ht="20.100000000000001" customHeight="1" x14ac:dyDescent="0.25"/>
    <row r="138" ht="20.100000000000001" customHeight="1" x14ac:dyDescent="0.25"/>
    <row r="139" ht="20.100000000000001" customHeight="1" x14ac:dyDescent="0.25"/>
    <row r="140" ht="20.100000000000001" customHeight="1" x14ac:dyDescent="0.25"/>
    <row r="141" ht="20.100000000000001" customHeight="1" x14ac:dyDescent="0.25"/>
    <row r="142" ht="20.100000000000001" customHeight="1" x14ac:dyDescent="0.25"/>
    <row r="143" ht="20.100000000000001" customHeight="1" x14ac:dyDescent="0.25"/>
    <row r="144" ht="20.100000000000001" customHeight="1" x14ac:dyDescent="0.25"/>
    <row r="145" ht="20.100000000000001" customHeight="1" x14ac:dyDescent="0.25"/>
    <row r="146" ht="20.100000000000001" customHeight="1" x14ac:dyDescent="0.25"/>
    <row r="147" ht="20.100000000000001" customHeight="1" x14ac:dyDescent="0.25"/>
    <row r="148" ht="20.100000000000001" customHeight="1" x14ac:dyDescent="0.25"/>
  </sheetData>
  <sheetProtection sheet="1" objects="1" scenarios="1"/>
  <sortState ref="C60">
    <sortCondition sortBy="icon" ref="C60"/>
  </sortState>
  <dataConsolidate/>
  <mergeCells count="28">
    <mergeCell ref="A59:Q59"/>
    <mergeCell ref="R52:T52"/>
    <mergeCell ref="A7:AA7"/>
    <mergeCell ref="R10:V10"/>
    <mergeCell ref="W10:AA10"/>
    <mergeCell ref="H10:L10"/>
    <mergeCell ref="O52:Q52"/>
    <mergeCell ref="C52:E52"/>
    <mergeCell ref="F52:H52"/>
    <mergeCell ref="I52:K52"/>
    <mergeCell ref="L52:N52"/>
    <mergeCell ref="M10:Q10"/>
    <mergeCell ref="A1:AD1"/>
    <mergeCell ref="A51:Q51"/>
    <mergeCell ref="A50:AD50"/>
    <mergeCell ref="A29:Q29"/>
    <mergeCell ref="C31:E31"/>
    <mergeCell ref="F31:H31"/>
    <mergeCell ref="I31:K31"/>
    <mergeCell ref="L31:N31"/>
    <mergeCell ref="A30:N30"/>
    <mergeCell ref="A28:N28"/>
    <mergeCell ref="A9:AA9"/>
    <mergeCell ref="D4:I4"/>
    <mergeCell ref="D5:I5"/>
    <mergeCell ref="C10:G10"/>
    <mergeCell ref="A4:C4"/>
    <mergeCell ref="A5:C5"/>
  </mergeCells>
  <printOptions horizontalCentered="1"/>
  <pageMargins left="0.39370078740157483" right="0.39370078740157483" top="0.39370078740157483" bottom="0.39370078740157483" header="0.31496062992125984" footer="0.31496062992125984"/>
  <pageSetup scale="28" fitToHeight="2" orientation="landscape" horizontalDpi="4294967294" verticalDpi="300" r:id="rId1"/>
  <headerFooter>
    <oddFooter>&amp;L&amp;F&amp;C&amp;D&amp;R&amp;P</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AB43"/>
  <sheetViews>
    <sheetView topLeftCell="A4" zoomScale="90" zoomScaleNormal="90" workbookViewId="0">
      <selection activeCell="Z8" sqref="Z8:Z43"/>
    </sheetView>
  </sheetViews>
  <sheetFormatPr baseColWidth="10" defaultRowHeight="15" x14ac:dyDescent="0.25"/>
  <cols>
    <col min="1" max="1" width="15.7109375" style="2" customWidth="1"/>
    <col min="2" max="2" width="21.85546875" style="2" customWidth="1"/>
    <col min="3" max="27" width="15.7109375" style="2" customWidth="1"/>
    <col min="28" max="16384" width="11.42578125" style="2"/>
  </cols>
  <sheetData>
    <row r="1" spans="1:28" s="47" customFormat="1" ht="20.100000000000001" customHeight="1" x14ac:dyDescent="0.25">
      <c r="A1" s="370" t="s">
        <v>97</v>
      </c>
      <c r="B1" s="370"/>
      <c r="C1" s="370"/>
      <c r="D1" s="370"/>
      <c r="E1" s="370"/>
      <c r="F1" s="370"/>
      <c r="G1" s="370"/>
      <c r="H1" s="370"/>
      <c r="I1" s="370"/>
      <c r="J1" s="370"/>
      <c r="K1" s="370"/>
      <c r="L1" s="370"/>
      <c r="M1" s="370"/>
      <c r="N1" s="370"/>
      <c r="O1" s="370"/>
      <c r="P1" s="370"/>
      <c r="Q1" s="370"/>
      <c r="R1" s="370"/>
      <c r="S1" s="370"/>
      <c r="T1" s="370"/>
      <c r="U1" s="370"/>
      <c r="V1" s="370"/>
      <c r="W1" s="370"/>
      <c r="X1" s="370"/>
      <c r="Y1" s="370"/>
      <c r="Z1" s="370"/>
      <c r="AA1" s="370"/>
    </row>
    <row r="2" spans="1:28" s="47" customFormat="1" ht="20.100000000000001" customHeight="1" x14ac:dyDescent="0.25">
      <c r="B2" s="48"/>
      <c r="C2" s="48"/>
      <c r="D2" s="48"/>
      <c r="E2" s="57"/>
      <c r="F2" s="53"/>
      <c r="G2" s="48"/>
      <c r="H2" s="48"/>
      <c r="I2" s="48"/>
      <c r="J2" s="53"/>
      <c r="K2" s="48"/>
      <c r="L2" s="48"/>
      <c r="M2" s="48"/>
      <c r="N2" s="53"/>
      <c r="O2" s="48"/>
      <c r="P2" s="48"/>
      <c r="Q2" s="48"/>
      <c r="R2" s="53"/>
      <c r="S2" s="48"/>
      <c r="T2" s="48"/>
      <c r="U2" s="48"/>
      <c r="V2" s="53"/>
      <c r="W2" s="48"/>
      <c r="X2" s="48"/>
      <c r="Y2" s="48"/>
      <c r="Z2" s="48"/>
    </row>
    <row r="3" spans="1:28" ht="20.100000000000001" customHeight="1" x14ac:dyDescent="0.25">
      <c r="B3" s="50" t="s">
        <v>12</v>
      </c>
      <c r="C3" s="346" t="str">
        <f>IF('4-Datos generales'!H10="","",'4-Datos generales'!H10)</f>
        <v/>
      </c>
      <c r="D3" s="346"/>
      <c r="E3" s="346"/>
      <c r="F3" s="346"/>
      <c r="G3" s="346"/>
      <c r="H3" s="346"/>
      <c r="I3" s="28"/>
      <c r="J3" s="28"/>
      <c r="K3" s="28"/>
      <c r="L3" s="28"/>
      <c r="M3" s="28"/>
      <c r="N3" s="28"/>
      <c r="O3" s="28"/>
      <c r="P3" s="28"/>
      <c r="Q3" s="28"/>
      <c r="R3" s="28"/>
      <c r="S3" s="28"/>
    </row>
    <row r="4" spans="1:28" ht="20.100000000000001" customHeight="1" x14ac:dyDescent="0.25">
      <c r="B4" s="50" t="s">
        <v>51</v>
      </c>
      <c r="C4" s="371"/>
      <c r="D4" s="371"/>
      <c r="E4" s="371"/>
      <c r="F4" s="371"/>
      <c r="G4" s="371"/>
      <c r="H4" s="371"/>
      <c r="I4" s="49"/>
      <c r="J4" s="49"/>
      <c r="K4" s="49"/>
      <c r="L4" s="49"/>
      <c r="M4" s="49"/>
      <c r="N4" s="49"/>
      <c r="O4" s="49"/>
      <c r="P4" s="49"/>
      <c r="Q4" s="49"/>
      <c r="R4" s="49"/>
      <c r="S4" s="49"/>
      <c r="X4" s="47"/>
      <c r="AB4" s="47"/>
    </row>
    <row r="5" spans="1:28" s="49" customFormat="1" ht="20.100000000000001" customHeight="1" x14ac:dyDescent="0.25">
      <c r="B5" s="369"/>
      <c r="C5" s="369"/>
      <c r="D5" s="369"/>
      <c r="E5" s="369"/>
      <c r="F5" s="369"/>
      <c r="G5" s="369"/>
      <c r="H5" s="369"/>
      <c r="I5" s="369"/>
      <c r="J5" s="369"/>
      <c r="K5" s="369"/>
      <c r="L5" s="369"/>
      <c r="M5" s="369"/>
      <c r="N5" s="369"/>
      <c r="O5" s="369"/>
      <c r="P5" s="369"/>
      <c r="Q5" s="369"/>
      <c r="R5" s="369"/>
      <c r="S5" s="369"/>
    </row>
    <row r="6" spans="1:28" ht="19.5" customHeight="1" x14ac:dyDescent="0.25">
      <c r="A6" s="312" t="s">
        <v>55</v>
      </c>
      <c r="B6" s="59" t="s">
        <v>50</v>
      </c>
      <c r="C6" s="311" t="s">
        <v>22</v>
      </c>
      <c r="D6" s="311"/>
      <c r="E6" s="311"/>
      <c r="F6" s="311"/>
      <c r="G6" s="311"/>
      <c r="H6" s="373" t="s">
        <v>23</v>
      </c>
      <c r="I6" s="373"/>
      <c r="J6" s="373"/>
      <c r="K6" s="373"/>
      <c r="L6" s="373"/>
      <c r="M6" s="311" t="s">
        <v>24</v>
      </c>
      <c r="N6" s="311"/>
      <c r="O6" s="311"/>
      <c r="P6" s="311"/>
      <c r="Q6" s="311"/>
      <c r="R6" s="373" t="s">
        <v>38</v>
      </c>
      <c r="S6" s="373"/>
      <c r="T6" s="373"/>
      <c r="U6" s="373"/>
      <c r="V6" s="373"/>
      <c r="W6" s="311" t="s">
        <v>39</v>
      </c>
      <c r="X6" s="311"/>
      <c r="Y6" s="311"/>
      <c r="Z6" s="311"/>
      <c r="AA6" s="311"/>
    </row>
    <row r="7" spans="1:28" ht="75" x14ac:dyDescent="0.25">
      <c r="A7" s="312"/>
      <c r="B7" s="41" t="s">
        <v>0</v>
      </c>
      <c r="C7" s="60" t="s">
        <v>60</v>
      </c>
      <c r="D7" s="60" t="s">
        <v>62</v>
      </c>
      <c r="E7" s="60" t="s">
        <v>63</v>
      </c>
      <c r="F7" s="60" t="s">
        <v>59</v>
      </c>
      <c r="G7" s="60" t="s">
        <v>64</v>
      </c>
      <c r="H7" s="59" t="s">
        <v>60</v>
      </c>
      <c r="I7" s="59" t="s">
        <v>62</v>
      </c>
      <c r="J7" s="59" t="s">
        <v>63</v>
      </c>
      <c r="K7" s="59" t="s">
        <v>57</v>
      </c>
      <c r="L7" s="59" t="s">
        <v>64</v>
      </c>
      <c r="M7" s="60" t="s">
        <v>60</v>
      </c>
      <c r="N7" s="60" t="s">
        <v>62</v>
      </c>
      <c r="O7" s="60" t="s">
        <v>63</v>
      </c>
      <c r="P7" s="60" t="s">
        <v>59</v>
      </c>
      <c r="Q7" s="60" t="s">
        <v>64</v>
      </c>
      <c r="R7" s="59" t="s">
        <v>60</v>
      </c>
      <c r="S7" s="59" t="s">
        <v>62</v>
      </c>
      <c r="T7" s="59" t="s">
        <v>63</v>
      </c>
      <c r="U7" s="59" t="s">
        <v>57</v>
      </c>
      <c r="V7" s="59" t="s">
        <v>64</v>
      </c>
      <c r="W7" s="60" t="s">
        <v>60</v>
      </c>
      <c r="X7" s="60" t="s">
        <v>62</v>
      </c>
      <c r="Y7" s="60" t="s">
        <v>63</v>
      </c>
      <c r="Z7" s="60" t="s">
        <v>59</v>
      </c>
      <c r="AA7" s="60" t="s">
        <v>64</v>
      </c>
    </row>
    <row r="8" spans="1:28" x14ac:dyDescent="0.25">
      <c r="A8" s="372">
        <v>2011</v>
      </c>
      <c r="B8" s="51" t="s">
        <v>15</v>
      </c>
      <c r="C8" s="51"/>
      <c r="D8" s="51"/>
      <c r="E8" s="51"/>
      <c r="F8" s="51" t="str">
        <f>IFERROR(+E8/C8,"")</f>
        <v/>
      </c>
      <c r="G8" s="51"/>
      <c r="H8" s="51"/>
      <c r="I8" s="51"/>
      <c r="J8" s="51"/>
      <c r="K8" s="51" t="str">
        <f>IFERROR(+J8/H8,"")</f>
        <v/>
      </c>
      <c r="L8" s="51"/>
      <c r="M8" s="51"/>
      <c r="N8" s="51"/>
      <c r="O8" s="51"/>
      <c r="P8" s="51" t="str">
        <f>IFERROR(+O8/M8,"")</f>
        <v/>
      </c>
      <c r="Q8" s="51"/>
      <c r="R8" s="51"/>
      <c r="S8" s="51"/>
      <c r="T8" s="51"/>
      <c r="U8" s="51" t="str">
        <f>IFERROR(+T8/R8,"")</f>
        <v/>
      </c>
      <c r="V8" s="51"/>
      <c r="W8" s="51"/>
      <c r="X8" s="51"/>
      <c r="Y8" s="51"/>
      <c r="Z8" s="51" t="str">
        <f>IFERROR(+Y8/W8,"")</f>
        <v/>
      </c>
      <c r="AA8" s="51"/>
    </row>
    <row r="9" spans="1:28" x14ac:dyDescent="0.25">
      <c r="A9" s="372"/>
      <c r="B9" s="51" t="s">
        <v>1</v>
      </c>
      <c r="C9" s="51"/>
      <c r="D9" s="51"/>
      <c r="E9" s="51"/>
      <c r="F9" s="51" t="str">
        <f t="shared" ref="F9:F43" si="0">IFERROR(+E9/C9,"")</f>
        <v/>
      </c>
      <c r="G9" s="51"/>
      <c r="H9" s="51"/>
      <c r="I9" s="51"/>
      <c r="J9" s="51"/>
      <c r="K9" s="51" t="str">
        <f t="shared" ref="K9:K43" si="1">IFERROR(+J9/H9,"")</f>
        <v/>
      </c>
      <c r="L9" s="51"/>
      <c r="M9" s="51"/>
      <c r="N9" s="51"/>
      <c r="O9" s="51"/>
      <c r="P9" s="51" t="str">
        <f t="shared" ref="P9:P43" si="2">IFERROR(+O9/M9,"")</f>
        <v/>
      </c>
      <c r="Q9" s="51"/>
      <c r="R9" s="51"/>
      <c r="S9" s="51"/>
      <c r="T9" s="51"/>
      <c r="U9" s="51" t="str">
        <f t="shared" ref="U9:U43" si="3">IFERROR(+T9/R9,"")</f>
        <v/>
      </c>
      <c r="V9" s="51"/>
      <c r="W9" s="51"/>
      <c r="X9" s="51"/>
      <c r="Y9" s="51"/>
      <c r="Z9" s="51" t="str">
        <f t="shared" ref="Z9:Z43" si="4">IFERROR(+Y9/W9,"")</f>
        <v/>
      </c>
      <c r="AA9" s="51"/>
    </row>
    <row r="10" spans="1:28" x14ac:dyDescent="0.25">
      <c r="A10" s="372"/>
      <c r="B10" s="51" t="s">
        <v>2</v>
      </c>
      <c r="C10" s="51"/>
      <c r="D10" s="51"/>
      <c r="E10" s="51"/>
      <c r="F10" s="51" t="str">
        <f t="shared" si="0"/>
        <v/>
      </c>
      <c r="G10" s="51"/>
      <c r="H10" s="51"/>
      <c r="I10" s="51"/>
      <c r="J10" s="51"/>
      <c r="K10" s="51" t="str">
        <f t="shared" si="1"/>
        <v/>
      </c>
      <c r="L10" s="51"/>
      <c r="M10" s="51"/>
      <c r="N10" s="51"/>
      <c r="O10" s="51"/>
      <c r="P10" s="51" t="str">
        <f t="shared" si="2"/>
        <v/>
      </c>
      <c r="Q10" s="51"/>
      <c r="R10" s="51"/>
      <c r="S10" s="51"/>
      <c r="T10" s="51"/>
      <c r="U10" s="51" t="str">
        <f t="shared" si="3"/>
        <v/>
      </c>
      <c r="V10" s="51"/>
      <c r="W10" s="51"/>
      <c r="X10" s="51"/>
      <c r="Y10" s="51"/>
      <c r="Z10" s="51" t="str">
        <f t="shared" si="4"/>
        <v/>
      </c>
      <c r="AA10" s="51"/>
    </row>
    <row r="11" spans="1:28" x14ac:dyDescent="0.25">
      <c r="A11" s="372"/>
      <c r="B11" s="51" t="s">
        <v>3</v>
      </c>
      <c r="C11" s="51"/>
      <c r="D11" s="51"/>
      <c r="E11" s="51"/>
      <c r="F11" s="51" t="str">
        <f t="shared" si="0"/>
        <v/>
      </c>
      <c r="G11" s="51"/>
      <c r="H11" s="51"/>
      <c r="I11" s="51"/>
      <c r="J11" s="51"/>
      <c r="K11" s="51" t="str">
        <f t="shared" si="1"/>
        <v/>
      </c>
      <c r="L11" s="51"/>
      <c r="M11" s="51"/>
      <c r="N11" s="51"/>
      <c r="O11" s="51"/>
      <c r="P11" s="51" t="str">
        <f t="shared" si="2"/>
        <v/>
      </c>
      <c r="Q11" s="51"/>
      <c r="R11" s="51"/>
      <c r="S11" s="51"/>
      <c r="T11" s="51"/>
      <c r="U11" s="51" t="str">
        <f t="shared" si="3"/>
        <v/>
      </c>
      <c r="V11" s="51"/>
      <c r="W11" s="51"/>
      <c r="X11" s="51"/>
      <c r="Y11" s="51"/>
      <c r="Z11" s="51" t="str">
        <f t="shared" si="4"/>
        <v/>
      </c>
      <c r="AA11" s="51"/>
    </row>
    <row r="12" spans="1:28" x14ac:dyDescent="0.25">
      <c r="A12" s="372"/>
      <c r="B12" s="51" t="s">
        <v>4</v>
      </c>
      <c r="C12" s="51"/>
      <c r="D12" s="51"/>
      <c r="E12" s="51"/>
      <c r="F12" s="51" t="str">
        <f t="shared" si="0"/>
        <v/>
      </c>
      <c r="G12" s="51"/>
      <c r="H12" s="51"/>
      <c r="I12" s="51"/>
      <c r="J12" s="51"/>
      <c r="K12" s="51" t="str">
        <f t="shared" si="1"/>
        <v/>
      </c>
      <c r="L12" s="51"/>
      <c r="M12" s="51"/>
      <c r="N12" s="51"/>
      <c r="O12" s="51"/>
      <c r="P12" s="51" t="str">
        <f t="shared" si="2"/>
        <v/>
      </c>
      <c r="Q12" s="51"/>
      <c r="R12" s="51"/>
      <c r="S12" s="51"/>
      <c r="T12" s="51"/>
      <c r="U12" s="51" t="str">
        <f t="shared" si="3"/>
        <v/>
      </c>
      <c r="V12" s="51"/>
      <c r="W12" s="51"/>
      <c r="X12" s="51"/>
      <c r="Y12" s="51"/>
      <c r="Z12" s="51" t="str">
        <f t="shared" si="4"/>
        <v/>
      </c>
      <c r="AA12" s="51"/>
    </row>
    <row r="13" spans="1:28" x14ac:dyDescent="0.25">
      <c r="A13" s="372"/>
      <c r="B13" s="51" t="s">
        <v>5</v>
      </c>
      <c r="C13" s="51"/>
      <c r="D13" s="51"/>
      <c r="E13" s="51"/>
      <c r="F13" s="51" t="str">
        <f t="shared" si="0"/>
        <v/>
      </c>
      <c r="G13" s="51"/>
      <c r="H13" s="51"/>
      <c r="I13" s="51"/>
      <c r="J13" s="51"/>
      <c r="K13" s="51" t="str">
        <f t="shared" si="1"/>
        <v/>
      </c>
      <c r="L13" s="51"/>
      <c r="M13" s="51"/>
      <c r="N13" s="51"/>
      <c r="O13" s="51"/>
      <c r="P13" s="51" t="str">
        <f t="shared" si="2"/>
        <v/>
      </c>
      <c r="Q13" s="51"/>
      <c r="R13" s="51"/>
      <c r="S13" s="51"/>
      <c r="T13" s="51"/>
      <c r="U13" s="51" t="str">
        <f t="shared" si="3"/>
        <v/>
      </c>
      <c r="V13" s="51"/>
      <c r="W13" s="51"/>
      <c r="X13" s="51"/>
      <c r="Y13" s="51"/>
      <c r="Z13" s="51" t="str">
        <f t="shared" si="4"/>
        <v/>
      </c>
      <c r="AA13" s="51"/>
    </row>
    <row r="14" spans="1:28" x14ac:dyDescent="0.25">
      <c r="A14" s="372"/>
      <c r="B14" s="51" t="s">
        <v>6</v>
      </c>
      <c r="C14" s="51"/>
      <c r="D14" s="51"/>
      <c r="E14" s="51"/>
      <c r="F14" s="51" t="str">
        <f t="shared" si="0"/>
        <v/>
      </c>
      <c r="G14" s="51"/>
      <c r="H14" s="51"/>
      <c r="I14" s="51"/>
      <c r="J14" s="51"/>
      <c r="K14" s="51" t="str">
        <f t="shared" si="1"/>
        <v/>
      </c>
      <c r="L14" s="51"/>
      <c r="M14" s="51"/>
      <c r="N14" s="51"/>
      <c r="O14" s="51"/>
      <c r="P14" s="51" t="str">
        <f t="shared" si="2"/>
        <v/>
      </c>
      <c r="Q14" s="51"/>
      <c r="R14" s="51"/>
      <c r="S14" s="51"/>
      <c r="T14" s="51"/>
      <c r="U14" s="51" t="str">
        <f t="shared" si="3"/>
        <v/>
      </c>
      <c r="V14" s="51"/>
      <c r="W14" s="51"/>
      <c r="X14" s="51"/>
      <c r="Y14" s="51"/>
      <c r="Z14" s="51" t="str">
        <f t="shared" si="4"/>
        <v/>
      </c>
      <c r="AA14" s="51"/>
    </row>
    <row r="15" spans="1:28" x14ac:dyDescent="0.25">
      <c r="A15" s="372"/>
      <c r="B15" s="51" t="s">
        <v>16</v>
      </c>
      <c r="C15" s="51"/>
      <c r="D15" s="51"/>
      <c r="E15" s="51"/>
      <c r="F15" s="51" t="str">
        <f t="shared" si="0"/>
        <v/>
      </c>
      <c r="G15" s="51"/>
      <c r="H15" s="51"/>
      <c r="I15" s="51"/>
      <c r="J15" s="51"/>
      <c r="K15" s="51" t="str">
        <f t="shared" si="1"/>
        <v/>
      </c>
      <c r="L15" s="51"/>
      <c r="M15" s="51"/>
      <c r="N15" s="51"/>
      <c r="O15" s="51"/>
      <c r="P15" s="51" t="str">
        <f t="shared" si="2"/>
        <v/>
      </c>
      <c r="Q15" s="51"/>
      <c r="R15" s="51"/>
      <c r="S15" s="51"/>
      <c r="T15" s="51"/>
      <c r="U15" s="51" t="str">
        <f t="shared" si="3"/>
        <v/>
      </c>
      <c r="V15" s="51"/>
      <c r="W15" s="51"/>
      <c r="X15" s="51"/>
      <c r="Y15" s="51"/>
      <c r="Z15" s="51" t="str">
        <f t="shared" si="4"/>
        <v/>
      </c>
      <c r="AA15" s="51"/>
    </row>
    <row r="16" spans="1:28" x14ac:dyDescent="0.25">
      <c r="A16" s="372"/>
      <c r="B16" s="51" t="s">
        <v>7</v>
      </c>
      <c r="C16" s="51"/>
      <c r="D16" s="51"/>
      <c r="E16" s="51"/>
      <c r="F16" s="51" t="str">
        <f t="shared" si="0"/>
        <v/>
      </c>
      <c r="G16" s="51"/>
      <c r="H16" s="51"/>
      <c r="I16" s="51"/>
      <c r="J16" s="51"/>
      <c r="K16" s="51" t="str">
        <f t="shared" si="1"/>
        <v/>
      </c>
      <c r="L16" s="51"/>
      <c r="M16" s="51"/>
      <c r="N16" s="51"/>
      <c r="O16" s="51"/>
      <c r="P16" s="51" t="str">
        <f t="shared" si="2"/>
        <v/>
      </c>
      <c r="Q16" s="51"/>
      <c r="R16" s="51"/>
      <c r="S16" s="51"/>
      <c r="T16" s="51"/>
      <c r="U16" s="51" t="str">
        <f t="shared" si="3"/>
        <v/>
      </c>
      <c r="V16" s="51"/>
      <c r="W16" s="51"/>
      <c r="X16" s="51"/>
      <c r="Y16" s="51"/>
      <c r="Z16" s="51" t="str">
        <f t="shared" si="4"/>
        <v/>
      </c>
      <c r="AA16" s="51"/>
    </row>
    <row r="17" spans="1:27" x14ac:dyDescent="0.25">
      <c r="A17" s="372"/>
      <c r="B17" s="51" t="s">
        <v>8</v>
      </c>
      <c r="C17" s="51"/>
      <c r="D17" s="51"/>
      <c r="E17" s="51"/>
      <c r="F17" s="51" t="str">
        <f t="shared" si="0"/>
        <v/>
      </c>
      <c r="G17" s="51"/>
      <c r="H17" s="51"/>
      <c r="I17" s="51"/>
      <c r="J17" s="51"/>
      <c r="K17" s="51" t="str">
        <f t="shared" si="1"/>
        <v/>
      </c>
      <c r="L17" s="51"/>
      <c r="M17" s="51"/>
      <c r="N17" s="51"/>
      <c r="O17" s="51"/>
      <c r="P17" s="51" t="str">
        <f t="shared" si="2"/>
        <v/>
      </c>
      <c r="Q17" s="51"/>
      <c r="R17" s="51"/>
      <c r="S17" s="51"/>
      <c r="T17" s="51"/>
      <c r="U17" s="51" t="str">
        <f t="shared" si="3"/>
        <v/>
      </c>
      <c r="V17" s="51"/>
      <c r="W17" s="51"/>
      <c r="X17" s="51"/>
      <c r="Y17" s="51"/>
      <c r="Z17" s="51" t="str">
        <f t="shared" si="4"/>
        <v/>
      </c>
      <c r="AA17" s="51"/>
    </row>
    <row r="18" spans="1:27" x14ac:dyDescent="0.25">
      <c r="A18" s="372"/>
      <c r="B18" s="51" t="s">
        <v>9</v>
      </c>
      <c r="C18" s="51"/>
      <c r="D18" s="51"/>
      <c r="E18" s="51"/>
      <c r="F18" s="51" t="str">
        <f t="shared" si="0"/>
        <v/>
      </c>
      <c r="G18" s="51"/>
      <c r="H18" s="51"/>
      <c r="I18" s="51"/>
      <c r="J18" s="51"/>
      <c r="K18" s="51" t="str">
        <f t="shared" si="1"/>
        <v/>
      </c>
      <c r="L18" s="51"/>
      <c r="M18" s="51"/>
      <c r="N18" s="51"/>
      <c r="O18" s="51"/>
      <c r="P18" s="51" t="str">
        <f t="shared" si="2"/>
        <v/>
      </c>
      <c r="Q18" s="51"/>
      <c r="R18" s="51"/>
      <c r="S18" s="51"/>
      <c r="T18" s="51"/>
      <c r="U18" s="51" t="str">
        <f t="shared" si="3"/>
        <v/>
      </c>
      <c r="V18" s="51"/>
      <c r="W18" s="51"/>
      <c r="X18" s="51"/>
      <c r="Y18" s="51"/>
      <c r="Z18" s="51" t="str">
        <f t="shared" si="4"/>
        <v/>
      </c>
      <c r="AA18" s="51"/>
    </row>
    <row r="19" spans="1:27" x14ac:dyDescent="0.25">
      <c r="A19" s="372"/>
      <c r="B19" s="51" t="s">
        <v>10</v>
      </c>
      <c r="C19" s="51"/>
      <c r="D19" s="51"/>
      <c r="E19" s="51"/>
      <c r="F19" s="51" t="str">
        <f t="shared" si="0"/>
        <v/>
      </c>
      <c r="G19" s="51"/>
      <c r="H19" s="51"/>
      <c r="I19" s="51"/>
      <c r="J19" s="51"/>
      <c r="K19" s="51" t="str">
        <f t="shared" si="1"/>
        <v/>
      </c>
      <c r="L19" s="51"/>
      <c r="M19" s="51"/>
      <c r="N19" s="51"/>
      <c r="O19" s="51"/>
      <c r="P19" s="51" t="str">
        <f t="shared" si="2"/>
        <v/>
      </c>
      <c r="Q19" s="51"/>
      <c r="R19" s="51"/>
      <c r="S19" s="51"/>
      <c r="T19" s="51"/>
      <c r="U19" s="51" t="str">
        <f t="shared" si="3"/>
        <v/>
      </c>
      <c r="V19" s="51"/>
      <c r="W19" s="51"/>
      <c r="X19" s="51"/>
      <c r="Y19" s="51"/>
      <c r="Z19" s="51" t="str">
        <f t="shared" si="4"/>
        <v/>
      </c>
      <c r="AA19" s="51"/>
    </row>
    <row r="20" spans="1:27" x14ac:dyDescent="0.25">
      <c r="A20" s="372" t="s">
        <v>56</v>
      </c>
      <c r="B20" s="51" t="s">
        <v>15</v>
      </c>
      <c r="C20" s="51"/>
      <c r="D20" s="51"/>
      <c r="E20" s="51"/>
      <c r="F20" s="51" t="str">
        <f t="shared" si="0"/>
        <v/>
      </c>
      <c r="G20" s="51"/>
      <c r="H20" s="51"/>
      <c r="I20" s="51"/>
      <c r="J20" s="51"/>
      <c r="K20" s="51" t="str">
        <f t="shared" si="1"/>
        <v/>
      </c>
      <c r="L20" s="51"/>
      <c r="M20" s="51"/>
      <c r="N20" s="51"/>
      <c r="O20" s="51"/>
      <c r="P20" s="51" t="str">
        <f t="shared" si="2"/>
        <v/>
      </c>
      <c r="Q20" s="51"/>
      <c r="R20" s="51"/>
      <c r="S20" s="51"/>
      <c r="T20" s="51"/>
      <c r="U20" s="51" t="str">
        <f t="shared" si="3"/>
        <v/>
      </c>
      <c r="V20" s="51"/>
      <c r="W20" s="51"/>
      <c r="X20" s="51"/>
      <c r="Y20" s="51"/>
      <c r="Z20" s="51" t="str">
        <f t="shared" si="4"/>
        <v/>
      </c>
      <c r="AA20" s="51"/>
    </row>
    <row r="21" spans="1:27" x14ac:dyDescent="0.25">
      <c r="A21" s="372"/>
      <c r="B21" s="51" t="s">
        <v>1</v>
      </c>
      <c r="C21" s="51"/>
      <c r="D21" s="51"/>
      <c r="E21" s="51"/>
      <c r="F21" s="51" t="str">
        <f t="shared" si="0"/>
        <v/>
      </c>
      <c r="G21" s="51"/>
      <c r="H21" s="51"/>
      <c r="I21" s="51"/>
      <c r="J21" s="51"/>
      <c r="K21" s="51" t="str">
        <f t="shared" si="1"/>
        <v/>
      </c>
      <c r="L21" s="51"/>
      <c r="M21" s="51"/>
      <c r="N21" s="51"/>
      <c r="O21" s="51"/>
      <c r="P21" s="51" t="str">
        <f t="shared" si="2"/>
        <v/>
      </c>
      <c r="Q21" s="51"/>
      <c r="R21" s="51"/>
      <c r="S21" s="51"/>
      <c r="T21" s="51"/>
      <c r="U21" s="51" t="str">
        <f t="shared" si="3"/>
        <v/>
      </c>
      <c r="V21" s="51"/>
      <c r="W21" s="51"/>
      <c r="X21" s="51"/>
      <c r="Y21" s="51"/>
      <c r="Z21" s="51" t="str">
        <f t="shared" si="4"/>
        <v/>
      </c>
      <c r="AA21" s="51"/>
    </row>
    <row r="22" spans="1:27" x14ac:dyDescent="0.25">
      <c r="A22" s="372"/>
      <c r="B22" s="51" t="s">
        <v>2</v>
      </c>
      <c r="C22" s="51"/>
      <c r="D22" s="51"/>
      <c r="E22" s="51"/>
      <c r="F22" s="51" t="str">
        <f t="shared" si="0"/>
        <v/>
      </c>
      <c r="G22" s="51"/>
      <c r="H22" s="51"/>
      <c r="I22" s="51"/>
      <c r="J22" s="51"/>
      <c r="K22" s="51" t="str">
        <f t="shared" si="1"/>
        <v/>
      </c>
      <c r="L22" s="51"/>
      <c r="M22" s="51"/>
      <c r="N22" s="51"/>
      <c r="O22" s="51"/>
      <c r="P22" s="51" t="str">
        <f t="shared" si="2"/>
        <v/>
      </c>
      <c r="Q22" s="51"/>
      <c r="R22" s="51"/>
      <c r="S22" s="51"/>
      <c r="T22" s="51"/>
      <c r="U22" s="51" t="str">
        <f t="shared" si="3"/>
        <v/>
      </c>
      <c r="V22" s="51"/>
      <c r="W22" s="51"/>
      <c r="X22" s="51"/>
      <c r="Y22" s="51"/>
      <c r="Z22" s="51" t="str">
        <f t="shared" si="4"/>
        <v/>
      </c>
      <c r="AA22" s="51"/>
    </row>
    <row r="23" spans="1:27" x14ac:dyDescent="0.25">
      <c r="A23" s="372"/>
      <c r="B23" s="51" t="s">
        <v>3</v>
      </c>
      <c r="C23" s="51"/>
      <c r="D23" s="51"/>
      <c r="E23" s="51"/>
      <c r="F23" s="51" t="str">
        <f t="shared" si="0"/>
        <v/>
      </c>
      <c r="G23" s="51"/>
      <c r="H23" s="51"/>
      <c r="I23" s="51"/>
      <c r="J23" s="51"/>
      <c r="K23" s="51" t="str">
        <f t="shared" si="1"/>
        <v/>
      </c>
      <c r="L23" s="51"/>
      <c r="M23" s="51"/>
      <c r="N23" s="51"/>
      <c r="O23" s="51"/>
      <c r="P23" s="51" t="str">
        <f t="shared" si="2"/>
        <v/>
      </c>
      <c r="Q23" s="51"/>
      <c r="R23" s="51"/>
      <c r="S23" s="51"/>
      <c r="T23" s="51"/>
      <c r="U23" s="51" t="str">
        <f t="shared" si="3"/>
        <v/>
      </c>
      <c r="V23" s="51"/>
      <c r="W23" s="51"/>
      <c r="X23" s="51"/>
      <c r="Y23" s="51"/>
      <c r="Z23" s="51" t="str">
        <f t="shared" si="4"/>
        <v/>
      </c>
      <c r="AA23" s="51"/>
    </row>
    <row r="24" spans="1:27" x14ac:dyDescent="0.25">
      <c r="A24" s="372"/>
      <c r="B24" s="51" t="s">
        <v>4</v>
      </c>
      <c r="C24" s="51"/>
      <c r="D24" s="51"/>
      <c r="E24" s="51"/>
      <c r="F24" s="51" t="str">
        <f t="shared" si="0"/>
        <v/>
      </c>
      <c r="G24" s="51"/>
      <c r="H24" s="51"/>
      <c r="I24" s="51"/>
      <c r="J24" s="51"/>
      <c r="K24" s="51" t="str">
        <f t="shared" si="1"/>
        <v/>
      </c>
      <c r="L24" s="51"/>
      <c r="M24" s="51"/>
      <c r="N24" s="51"/>
      <c r="O24" s="51"/>
      <c r="P24" s="51" t="str">
        <f t="shared" si="2"/>
        <v/>
      </c>
      <c r="Q24" s="51"/>
      <c r="R24" s="51"/>
      <c r="S24" s="51"/>
      <c r="T24" s="51"/>
      <c r="U24" s="51" t="str">
        <f t="shared" si="3"/>
        <v/>
      </c>
      <c r="V24" s="51"/>
      <c r="W24" s="51"/>
      <c r="X24" s="51"/>
      <c r="Y24" s="51"/>
      <c r="Z24" s="51" t="str">
        <f t="shared" si="4"/>
        <v/>
      </c>
      <c r="AA24" s="51"/>
    </row>
    <row r="25" spans="1:27" x14ac:dyDescent="0.25">
      <c r="A25" s="372"/>
      <c r="B25" s="51" t="s">
        <v>5</v>
      </c>
      <c r="C25" s="51"/>
      <c r="D25" s="51"/>
      <c r="E25" s="51"/>
      <c r="F25" s="51" t="str">
        <f t="shared" si="0"/>
        <v/>
      </c>
      <c r="G25" s="51"/>
      <c r="H25" s="51"/>
      <c r="I25" s="51"/>
      <c r="J25" s="51"/>
      <c r="K25" s="51" t="str">
        <f t="shared" si="1"/>
        <v/>
      </c>
      <c r="L25" s="51"/>
      <c r="M25" s="51"/>
      <c r="N25" s="51"/>
      <c r="O25" s="51"/>
      <c r="P25" s="51" t="str">
        <f t="shared" si="2"/>
        <v/>
      </c>
      <c r="Q25" s="51"/>
      <c r="R25" s="51"/>
      <c r="S25" s="51"/>
      <c r="T25" s="51"/>
      <c r="U25" s="51" t="str">
        <f t="shared" si="3"/>
        <v/>
      </c>
      <c r="V25" s="51"/>
      <c r="W25" s="51"/>
      <c r="X25" s="51"/>
      <c r="Y25" s="51"/>
      <c r="Z25" s="51" t="str">
        <f t="shared" si="4"/>
        <v/>
      </c>
      <c r="AA25" s="51"/>
    </row>
    <row r="26" spans="1:27" x14ac:dyDescent="0.25">
      <c r="A26" s="372"/>
      <c r="B26" s="51" t="s">
        <v>6</v>
      </c>
      <c r="C26" s="51"/>
      <c r="D26" s="51"/>
      <c r="E26" s="51"/>
      <c r="F26" s="51" t="str">
        <f t="shared" si="0"/>
        <v/>
      </c>
      <c r="G26" s="51"/>
      <c r="H26" s="51"/>
      <c r="I26" s="51"/>
      <c r="J26" s="51"/>
      <c r="K26" s="51" t="str">
        <f t="shared" si="1"/>
        <v/>
      </c>
      <c r="L26" s="51"/>
      <c r="M26" s="51"/>
      <c r="N26" s="51"/>
      <c r="O26" s="51"/>
      <c r="P26" s="51" t="str">
        <f t="shared" si="2"/>
        <v/>
      </c>
      <c r="Q26" s="51"/>
      <c r="R26" s="51"/>
      <c r="S26" s="51"/>
      <c r="T26" s="51"/>
      <c r="U26" s="51" t="str">
        <f t="shared" si="3"/>
        <v/>
      </c>
      <c r="V26" s="51"/>
      <c r="W26" s="51"/>
      <c r="X26" s="51"/>
      <c r="Y26" s="51"/>
      <c r="Z26" s="51" t="str">
        <f t="shared" si="4"/>
        <v/>
      </c>
      <c r="AA26" s="51"/>
    </row>
    <row r="27" spans="1:27" x14ac:dyDescent="0.25">
      <c r="A27" s="372"/>
      <c r="B27" s="51" t="s">
        <v>16</v>
      </c>
      <c r="C27" s="51"/>
      <c r="D27" s="51"/>
      <c r="E27" s="51"/>
      <c r="F27" s="51" t="str">
        <f t="shared" si="0"/>
        <v/>
      </c>
      <c r="G27" s="51"/>
      <c r="H27" s="51"/>
      <c r="I27" s="51"/>
      <c r="J27" s="51"/>
      <c r="K27" s="51" t="str">
        <f t="shared" si="1"/>
        <v/>
      </c>
      <c r="L27" s="51"/>
      <c r="M27" s="51"/>
      <c r="N27" s="51"/>
      <c r="O27" s="51"/>
      <c r="P27" s="51" t="str">
        <f t="shared" si="2"/>
        <v/>
      </c>
      <c r="Q27" s="51"/>
      <c r="R27" s="51"/>
      <c r="S27" s="51"/>
      <c r="T27" s="51"/>
      <c r="U27" s="51" t="str">
        <f t="shared" si="3"/>
        <v/>
      </c>
      <c r="V27" s="51"/>
      <c r="W27" s="51"/>
      <c r="X27" s="51"/>
      <c r="Y27" s="51"/>
      <c r="Z27" s="51" t="str">
        <f t="shared" si="4"/>
        <v/>
      </c>
      <c r="AA27" s="51"/>
    </row>
    <row r="28" spans="1:27" x14ac:dyDescent="0.25">
      <c r="A28" s="372"/>
      <c r="B28" s="51" t="s">
        <v>7</v>
      </c>
      <c r="C28" s="51"/>
      <c r="D28" s="51"/>
      <c r="E28" s="51"/>
      <c r="F28" s="51" t="str">
        <f t="shared" si="0"/>
        <v/>
      </c>
      <c r="G28" s="51"/>
      <c r="H28" s="51"/>
      <c r="I28" s="51"/>
      <c r="J28" s="51"/>
      <c r="K28" s="51" t="str">
        <f t="shared" si="1"/>
        <v/>
      </c>
      <c r="L28" s="51"/>
      <c r="M28" s="51"/>
      <c r="N28" s="51"/>
      <c r="O28" s="51"/>
      <c r="P28" s="51" t="str">
        <f t="shared" si="2"/>
        <v/>
      </c>
      <c r="Q28" s="51"/>
      <c r="R28" s="51"/>
      <c r="S28" s="51"/>
      <c r="T28" s="51"/>
      <c r="U28" s="51" t="str">
        <f t="shared" si="3"/>
        <v/>
      </c>
      <c r="V28" s="51"/>
      <c r="W28" s="51"/>
      <c r="X28" s="51"/>
      <c r="Y28" s="51"/>
      <c r="Z28" s="51" t="str">
        <f t="shared" si="4"/>
        <v/>
      </c>
      <c r="AA28" s="51"/>
    </row>
    <row r="29" spans="1:27" x14ac:dyDescent="0.25">
      <c r="A29" s="372"/>
      <c r="B29" s="51" t="s">
        <v>8</v>
      </c>
      <c r="C29" s="51"/>
      <c r="D29" s="51"/>
      <c r="E29" s="51"/>
      <c r="F29" s="51" t="str">
        <f t="shared" si="0"/>
        <v/>
      </c>
      <c r="G29" s="51"/>
      <c r="H29" s="51"/>
      <c r="I29" s="51"/>
      <c r="J29" s="51"/>
      <c r="K29" s="51" t="str">
        <f t="shared" si="1"/>
        <v/>
      </c>
      <c r="L29" s="51"/>
      <c r="M29" s="51"/>
      <c r="N29" s="51"/>
      <c r="O29" s="51"/>
      <c r="P29" s="51" t="str">
        <f t="shared" si="2"/>
        <v/>
      </c>
      <c r="Q29" s="51"/>
      <c r="R29" s="51"/>
      <c r="S29" s="51"/>
      <c r="T29" s="51"/>
      <c r="U29" s="51" t="str">
        <f t="shared" si="3"/>
        <v/>
      </c>
      <c r="V29" s="51"/>
      <c r="W29" s="51"/>
      <c r="X29" s="51"/>
      <c r="Y29" s="51"/>
      <c r="Z29" s="51" t="str">
        <f t="shared" si="4"/>
        <v/>
      </c>
      <c r="AA29" s="51"/>
    </row>
    <row r="30" spans="1:27" x14ac:dyDescent="0.25">
      <c r="A30" s="372"/>
      <c r="B30" s="51" t="s">
        <v>9</v>
      </c>
      <c r="C30" s="51"/>
      <c r="D30" s="51"/>
      <c r="E30" s="51"/>
      <c r="F30" s="51" t="str">
        <f t="shared" si="0"/>
        <v/>
      </c>
      <c r="G30" s="51"/>
      <c r="H30" s="51"/>
      <c r="I30" s="51"/>
      <c r="J30" s="51"/>
      <c r="K30" s="51" t="str">
        <f t="shared" si="1"/>
        <v/>
      </c>
      <c r="L30" s="51"/>
      <c r="M30" s="51"/>
      <c r="N30" s="51"/>
      <c r="O30" s="51"/>
      <c r="P30" s="51" t="str">
        <f t="shared" si="2"/>
        <v/>
      </c>
      <c r="Q30" s="51"/>
      <c r="R30" s="51"/>
      <c r="S30" s="51"/>
      <c r="T30" s="51"/>
      <c r="U30" s="51" t="str">
        <f t="shared" si="3"/>
        <v/>
      </c>
      <c r="V30" s="51"/>
      <c r="W30" s="51"/>
      <c r="X30" s="51"/>
      <c r="Y30" s="51"/>
      <c r="Z30" s="51" t="str">
        <f t="shared" si="4"/>
        <v/>
      </c>
      <c r="AA30" s="51"/>
    </row>
    <row r="31" spans="1:27" x14ac:dyDescent="0.25">
      <c r="A31" s="372"/>
      <c r="B31" s="51" t="s">
        <v>10</v>
      </c>
      <c r="C31" s="51"/>
      <c r="D31" s="51"/>
      <c r="E31" s="51"/>
      <c r="F31" s="51" t="str">
        <f t="shared" si="0"/>
        <v/>
      </c>
      <c r="G31" s="51"/>
      <c r="H31" s="51"/>
      <c r="I31" s="51"/>
      <c r="J31" s="51"/>
      <c r="K31" s="51" t="str">
        <f t="shared" si="1"/>
        <v/>
      </c>
      <c r="L31" s="51"/>
      <c r="M31" s="51"/>
      <c r="N31" s="51"/>
      <c r="O31" s="51"/>
      <c r="P31" s="51" t="str">
        <f t="shared" si="2"/>
        <v/>
      </c>
      <c r="Q31" s="51"/>
      <c r="R31" s="51"/>
      <c r="S31" s="51"/>
      <c r="T31" s="51"/>
      <c r="U31" s="51" t="str">
        <f t="shared" si="3"/>
        <v/>
      </c>
      <c r="V31" s="51"/>
      <c r="W31" s="51"/>
      <c r="X31" s="51"/>
      <c r="Y31" s="51"/>
      <c r="Z31" s="51" t="str">
        <f t="shared" si="4"/>
        <v/>
      </c>
      <c r="AA31" s="51"/>
    </row>
    <row r="32" spans="1:27" x14ac:dyDescent="0.25">
      <c r="A32" s="372" t="s">
        <v>56</v>
      </c>
      <c r="B32" s="51" t="s">
        <v>15</v>
      </c>
      <c r="C32" s="51"/>
      <c r="D32" s="51"/>
      <c r="E32" s="51"/>
      <c r="F32" s="51" t="str">
        <f t="shared" si="0"/>
        <v/>
      </c>
      <c r="G32" s="51"/>
      <c r="H32" s="51"/>
      <c r="I32" s="51"/>
      <c r="J32" s="51"/>
      <c r="K32" s="51" t="str">
        <f t="shared" si="1"/>
        <v/>
      </c>
      <c r="L32" s="51"/>
      <c r="M32" s="51"/>
      <c r="N32" s="51"/>
      <c r="O32" s="51"/>
      <c r="P32" s="51" t="str">
        <f t="shared" si="2"/>
        <v/>
      </c>
      <c r="Q32" s="51"/>
      <c r="R32" s="51"/>
      <c r="S32" s="51"/>
      <c r="T32" s="51"/>
      <c r="U32" s="51" t="str">
        <f t="shared" si="3"/>
        <v/>
      </c>
      <c r="V32" s="51"/>
      <c r="W32" s="51"/>
      <c r="X32" s="51"/>
      <c r="Y32" s="51"/>
      <c r="Z32" s="51" t="str">
        <f t="shared" si="4"/>
        <v/>
      </c>
      <c r="AA32" s="51"/>
    </row>
    <row r="33" spans="1:27" x14ac:dyDescent="0.25">
      <c r="A33" s="372"/>
      <c r="B33" s="51" t="s">
        <v>1</v>
      </c>
      <c r="C33" s="51"/>
      <c r="D33" s="51"/>
      <c r="E33" s="51"/>
      <c r="F33" s="51" t="str">
        <f t="shared" si="0"/>
        <v/>
      </c>
      <c r="G33" s="51"/>
      <c r="H33" s="51"/>
      <c r="I33" s="51"/>
      <c r="J33" s="51"/>
      <c r="K33" s="51" t="str">
        <f t="shared" si="1"/>
        <v/>
      </c>
      <c r="L33" s="51"/>
      <c r="M33" s="51"/>
      <c r="N33" s="51"/>
      <c r="O33" s="51"/>
      <c r="P33" s="51" t="str">
        <f t="shared" si="2"/>
        <v/>
      </c>
      <c r="Q33" s="51"/>
      <c r="R33" s="51"/>
      <c r="S33" s="51"/>
      <c r="T33" s="51"/>
      <c r="U33" s="51" t="str">
        <f t="shared" si="3"/>
        <v/>
      </c>
      <c r="V33" s="51"/>
      <c r="W33" s="51"/>
      <c r="X33" s="51"/>
      <c r="Y33" s="51"/>
      <c r="Z33" s="51" t="str">
        <f t="shared" si="4"/>
        <v/>
      </c>
      <c r="AA33" s="51"/>
    </row>
    <row r="34" spans="1:27" x14ac:dyDescent="0.25">
      <c r="A34" s="372"/>
      <c r="B34" s="51" t="s">
        <v>2</v>
      </c>
      <c r="C34" s="51"/>
      <c r="D34" s="51"/>
      <c r="E34" s="51"/>
      <c r="F34" s="51" t="str">
        <f t="shared" si="0"/>
        <v/>
      </c>
      <c r="G34" s="51"/>
      <c r="H34" s="51"/>
      <c r="I34" s="51"/>
      <c r="J34" s="51"/>
      <c r="K34" s="51" t="str">
        <f t="shared" si="1"/>
        <v/>
      </c>
      <c r="L34" s="51"/>
      <c r="M34" s="51"/>
      <c r="N34" s="51"/>
      <c r="O34" s="51"/>
      <c r="P34" s="51" t="str">
        <f t="shared" si="2"/>
        <v/>
      </c>
      <c r="Q34" s="51"/>
      <c r="R34" s="51"/>
      <c r="S34" s="51"/>
      <c r="T34" s="51"/>
      <c r="U34" s="51" t="str">
        <f t="shared" si="3"/>
        <v/>
      </c>
      <c r="V34" s="51"/>
      <c r="W34" s="51"/>
      <c r="X34" s="51"/>
      <c r="Y34" s="51"/>
      <c r="Z34" s="51" t="str">
        <f t="shared" si="4"/>
        <v/>
      </c>
      <c r="AA34" s="51"/>
    </row>
    <row r="35" spans="1:27" x14ac:dyDescent="0.25">
      <c r="A35" s="372"/>
      <c r="B35" s="51" t="s">
        <v>3</v>
      </c>
      <c r="C35" s="51"/>
      <c r="D35" s="51"/>
      <c r="E35" s="51"/>
      <c r="F35" s="51" t="str">
        <f t="shared" si="0"/>
        <v/>
      </c>
      <c r="G35" s="51"/>
      <c r="H35" s="51"/>
      <c r="I35" s="51"/>
      <c r="J35" s="51"/>
      <c r="K35" s="51" t="str">
        <f t="shared" si="1"/>
        <v/>
      </c>
      <c r="L35" s="51"/>
      <c r="M35" s="51"/>
      <c r="N35" s="51"/>
      <c r="O35" s="51"/>
      <c r="P35" s="51" t="str">
        <f t="shared" si="2"/>
        <v/>
      </c>
      <c r="Q35" s="51"/>
      <c r="R35" s="51"/>
      <c r="S35" s="51"/>
      <c r="T35" s="51"/>
      <c r="U35" s="51" t="str">
        <f t="shared" si="3"/>
        <v/>
      </c>
      <c r="V35" s="51"/>
      <c r="W35" s="51"/>
      <c r="X35" s="51"/>
      <c r="Y35" s="51"/>
      <c r="Z35" s="51" t="str">
        <f t="shared" si="4"/>
        <v/>
      </c>
      <c r="AA35" s="51"/>
    </row>
    <row r="36" spans="1:27" x14ac:dyDescent="0.25">
      <c r="A36" s="372"/>
      <c r="B36" s="51" t="s">
        <v>4</v>
      </c>
      <c r="C36" s="51"/>
      <c r="D36" s="51"/>
      <c r="E36" s="51"/>
      <c r="F36" s="51" t="str">
        <f t="shared" si="0"/>
        <v/>
      </c>
      <c r="G36" s="51"/>
      <c r="H36" s="51"/>
      <c r="I36" s="51"/>
      <c r="J36" s="51"/>
      <c r="K36" s="51" t="str">
        <f t="shared" si="1"/>
        <v/>
      </c>
      <c r="L36" s="51"/>
      <c r="M36" s="51"/>
      <c r="N36" s="51"/>
      <c r="O36" s="51"/>
      <c r="P36" s="51" t="str">
        <f t="shared" si="2"/>
        <v/>
      </c>
      <c r="Q36" s="51"/>
      <c r="R36" s="51"/>
      <c r="S36" s="51"/>
      <c r="T36" s="51"/>
      <c r="U36" s="51" t="str">
        <f t="shared" si="3"/>
        <v/>
      </c>
      <c r="V36" s="51"/>
      <c r="W36" s="51"/>
      <c r="X36" s="51"/>
      <c r="Y36" s="51"/>
      <c r="Z36" s="51" t="str">
        <f t="shared" si="4"/>
        <v/>
      </c>
      <c r="AA36" s="51"/>
    </row>
    <row r="37" spans="1:27" x14ac:dyDescent="0.25">
      <c r="A37" s="372"/>
      <c r="B37" s="51" t="s">
        <v>5</v>
      </c>
      <c r="C37" s="51"/>
      <c r="D37" s="51"/>
      <c r="E37" s="51"/>
      <c r="F37" s="51" t="str">
        <f t="shared" si="0"/>
        <v/>
      </c>
      <c r="G37" s="51"/>
      <c r="H37" s="51"/>
      <c r="I37" s="51"/>
      <c r="J37" s="51"/>
      <c r="K37" s="51" t="str">
        <f t="shared" si="1"/>
        <v/>
      </c>
      <c r="L37" s="51"/>
      <c r="M37" s="51"/>
      <c r="N37" s="51"/>
      <c r="O37" s="51"/>
      <c r="P37" s="51" t="str">
        <f t="shared" si="2"/>
        <v/>
      </c>
      <c r="Q37" s="51"/>
      <c r="R37" s="51"/>
      <c r="S37" s="51"/>
      <c r="T37" s="51"/>
      <c r="U37" s="51" t="str">
        <f t="shared" si="3"/>
        <v/>
      </c>
      <c r="V37" s="51"/>
      <c r="W37" s="51"/>
      <c r="X37" s="51"/>
      <c r="Y37" s="51"/>
      <c r="Z37" s="51" t="str">
        <f t="shared" si="4"/>
        <v/>
      </c>
      <c r="AA37" s="51"/>
    </row>
    <row r="38" spans="1:27" x14ac:dyDescent="0.25">
      <c r="A38" s="372"/>
      <c r="B38" s="51" t="s">
        <v>6</v>
      </c>
      <c r="C38" s="51"/>
      <c r="D38" s="51"/>
      <c r="E38" s="51"/>
      <c r="F38" s="51" t="str">
        <f t="shared" si="0"/>
        <v/>
      </c>
      <c r="G38" s="51"/>
      <c r="H38" s="51"/>
      <c r="I38" s="51"/>
      <c r="J38" s="51"/>
      <c r="K38" s="51" t="str">
        <f t="shared" si="1"/>
        <v/>
      </c>
      <c r="L38" s="51"/>
      <c r="M38" s="51"/>
      <c r="N38" s="51"/>
      <c r="O38" s="51"/>
      <c r="P38" s="51" t="str">
        <f t="shared" si="2"/>
        <v/>
      </c>
      <c r="Q38" s="51"/>
      <c r="R38" s="51"/>
      <c r="S38" s="51"/>
      <c r="T38" s="51"/>
      <c r="U38" s="51" t="str">
        <f t="shared" si="3"/>
        <v/>
      </c>
      <c r="V38" s="51"/>
      <c r="W38" s="51"/>
      <c r="X38" s="51"/>
      <c r="Y38" s="51"/>
      <c r="Z38" s="51" t="str">
        <f t="shared" si="4"/>
        <v/>
      </c>
      <c r="AA38" s="51"/>
    </row>
    <row r="39" spans="1:27" x14ac:dyDescent="0.25">
      <c r="A39" s="372"/>
      <c r="B39" s="51" t="s">
        <v>16</v>
      </c>
      <c r="C39" s="51"/>
      <c r="D39" s="51"/>
      <c r="E39" s="51"/>
      <c r="F39" s="51" t="str">
        <f t="shared" si="0"/>
        <v/>
      </c>
      <c r="G39" s="51"/>
      <c r="H39" s="51"/>
      <c r="I39" s="51"/>
      <c r="J39" s="51"/>
      <c r="K39" s="51" t="str">
        <f t="shared" si="1"/>
        <v/>
      </c>
      <c r="L39" s="51"/>
      <c r="M39" s="51"/>
      <c r="N39" s="51"/>
      <c r="O39" s="51"/>
      <c r="P39" s="51" t="str">
        <f t="shared" si="2"/>
        <v/>
      </c>
      <c r="Q39" s="51"/>
      <c r="R39" s="51"/>
      <c r="S39" s="51"/>
      <c r="T39" s="51"/>
      <c r="U39" s="51" t="str">
        <f t="shared" si="3"/>
        <v/>
      </c>
      <c r="V39" s="51"/>
      <c r="W39" s="51"/>
      <c r="X39" s="51"/>
      <c r="Y39" s="51"/>
      <c r="Z39" s="51" t="str">
        <f t="shared" si="4"/>
        <v/>
      </c>
      <c r="AA39" s="51"/>
    </row>
    <row r="40" spans="1:27" x14ac:dyDescent="0.25">
      <c r="A40" s="372"/>
      <c r="B40" s="51" t="s">
        <v>7</v>
      </c>
      <c r="C40" s="51"/>
      <c r="D40" s="51"/>
      <c r="E40" s="51"/>
      <c r="F40" s="51" t="str">
        <f t="shared" si="0"/>
        <v/>
      </c>
      <c r="G40" s="51"/>
      <c r="H40" s="51"/>
      <c r="I40" s="51"/>
      <c r="J40" s="51"/>
      <c r="K40" s="51" t="str">
        <f t="shared" si="1"/>
        <v/>
      </c>
      <c r="L40" s="51"/>
      <c r="M40" s="51"/>
      <c r="N40" s="51"/>
      <c r="O40" s="51"/>
      <c r="P40" s="51" t="str">
        <f t="shared" si="2"/>
        <v/>
      </c>
      <c r="Q40" s="51"/>
      <c r="R40" s="51"/>
      <c r="S40" s="51"/>
      <c r="T40" s="51"/>
      <c r="U40" s="51" t="str">
        <f t="shared" si="3"/>
        <v/>
      </c>
      <c r="V40" s="51"/>
      <c r="W40" s="51"/>
      <c r="X40" s="51"/>
      <c r="Y40" s="51"/>
      <c r="Z40" s="51" t="str">
        <f t="shared" si="4"/>
        <v/>
      </c>
      <c r="AA40" s="51"/>
    </row>
    <row r="41" spans="1:27" x14ac:dyDescent="0.25">
      <c r="A41" s="372"/>
      <c r="B41" s="51" t="s">
        <v>8</v>
      </c>
      <c r="C41" s="51"/>
      <c r="D41" s="51"/>
      <c r="E41" s="51"/>
      <c r="F41" s="51" t="str">
        <f t="shared" si="0"/>
        <v/>
      </c>
      <c r="G41" s="51"/>
      <c r="H41" s="51"/>
      <c r="I41" s="51"/>
      <c r="J41" s="51"/>
      <c r="K41" s="51" t="str">
        <f t="shared" si="1"/>
        <v/>
      </c>
      <c r="L41" s="51"/>
      <c r="M41" s="51"/>
      <c r="N41" s="51"/>
      <c r="O41" s="51"/>
      <c r="P41" s="51" t="str">
        <f t="shared" si="2"/>
        <v/>
      </c>
      <c r="Q41" s="51"/>
      <c r="R41" s="51"/>
      <c r="S41" s="51"/>
      <c r="T41" s="51"/>
      <c r="U41" s="51" t="str">
        <f t="shared" si="3"/>
        <v/>
      </c>
      <c r="V41" s="51"/>
      <c r="W41" s="51"/>
      <c r="X41" s="51"/>
      <c r="Y41" s="51"/>
      <c r="Z41" s="51" t="str">
        <f t="shared" si="4"/>
        <v/>
      </c>
      <c r="AA41" s="51"/>
    </row>
    <row r="42" spans="1:27" x14ac:dyDescent="0.25">
      <c r="A42" s="372"/>
      <c r="B42" s="51" t="s">
        <v>9</v>
      </c>
      <c r="C42" s="51"/>
      <c r="D42" s="51"/>
      <c r="E42" s="51"/>
      <c r="F42" s="51" t="str">
        <f t="shared" si="0"/>
        <v/>
      </c>
      <c r="G42" s="51"/>
      <c r="H42" s="51"/>
      <c r="I42" s="51"/>
      <c r="J42" s="51"/>
      <c r="K42" s="51" t="str">
        <f t="shared" si="1"/>
        <v/>
      </c>
      <c r="L42" s="51"/>
      <c r="M42" s="51"/>
      <c r="N42" s="51"/>
      <c r="O42" s="51"/>
      <c r="P42" s="51" t="str">
        <f t="shared" si="2"/>
        <v/>
      </c>
      <c r="Q42" s="51"/>
      <c r="R42" s="51"/>
      <c r="S42" s="51"/>
      <c r="T42" s="51"/>
      <c r="U42" s="51" t="str">
        <f t="shared" si="3"/>
        <v/>
      </c>
      <c r="V42" s="51"/>
      <c r="W42" s="51"/>
      <c r="X42" s="51"/>
      <c r="Y42" s="51"/>
      <c r="Z42" s="51" t="str">
        <f t="shared" si="4"/>
        <v/>
      </c>
      <c r="AA42" s="51"/>
    </row>
    <row r="43" spans="1:27" x14ac:dyDescent="0.25">
      <c r="A43" s="372"/>
      <c r="B43" s="51" t="s">
        <v>10</v>
      </c>
      <c r="C43" s="51"/>
      <c r="D43" s="51"/>
      <c r="E43" s="51"/>
      <c r="F43" s="51" t="str">
        <f t="shared" si="0"/>
        <v/>
      </c>
      <c r="G43" s="51"/>
      <c r="H43" s="51"/>
      <c r="I43" s="51"/>
      <c r="J43" s="51"/>
      <c r="K43" s="51" t="str">
        <f t="shared" si="1"/>
        <v/>
      </c>
      <c r="L43" s="51"/>
      <c r="M43" s="51"/>
      <c r="N43" s="51"/>
      <c r="O43" s="51"/>
      <c r="P43" s="51" t="str">
        <f t="shared" si="2"/>
        <v/>
      </c>
      <c r="Q43" s="51"/>
      <c r="R43" s="51"/>
      <c r="S43" s="51"/>
      <c r="T43" s="51"/>
      <c r="U43" s="51" t="str">
        <f t="shared" si="3"/>
        <v/>
      </c>
      <c r="V43" s="51"/>
      <c r="W43" s="51"/>
      <c r="X43" s="51"/>
      <c r="Y43" s="51"/>
      <c r="Z43" s="51" t="str">
        <f t="shared" si="4"/>
        <v/>
      </c>
      <c r="AA43" s="51"/>
    </row>
  </sheetData>
  <sheetProtection selectLockedCells="1"/>
  <mergeCells count="13">
    <mergeCell ref="A32:A43"/>
    <mergeCell ref="H6:L6"/>
    <mergeCell ref="M6:Q6"/>
    <mergeCell ref="R6:V6"/>
    <mergeCell ref="W6:AA6"/>
    <mergeCell ref="A6:A7"/>
    <mergeCell ref="A8:A19"/>
    <mergeCell ref="A20:A31"/>
    <mergeCell ref="B5:S5"/>
    <mergeCell ref="C6:G6"/>
    <mergeCell ref="A1:AA1"/>
    <mergeCell ref="C3:H3"/>
    <mergeCell ref="C4:H4"/>
  </mergeCells>
  <printOptions horizontalCentered="1"/>
  <pageMargins left="0.39370078740157483" right="0.39370078740157483" top="0.39370078740157483" bottom="0.39370078740157483" header="0.31496062992125984" footer="0.31496062992125984"/>
  <pageSetup scale="30" orientation="landscape" horizontalDpi="4294967294"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10</vt:i4>
      </vt:variant>
    </vt:vector>
  </HeadingPairs>
  <TitlesOfParts>
    <vt:vector size="19" baseType="lpstr">
      <vt:lpstr>Consideraciones generales</vt:lpstr>
      <vt:lpstr>1-Instrucciones</vt:lpstr>
      <vt:lpstr>2-Datos y otros</vt:lpstr>
      <vt:lpstr>3-Factores de emisión</vt:lpstr>
      <vt:lpstr>4-Datos generales</vt:lpstr>
      <vt:lpstr>5-Edificio 1</vt:lpstr>
      <vt:lpstr>15-Consumo por Edificio</vt:lpstr>
      <vt:lpstr>16-Consumo Institucional</vt:lpstr>
      <vt:lpstr>17-Histórico</vt:lpstr>
      <vt:lpstr>'15-Consumo por Edificio'!Área_de_impresión</vt:lpstr>
      <vt:lpstr>'16-Consumo Institucional'!Área_de_impresión</vt:lpstr>
      <vt:lpstr>'17-Histórico'!Área_de_impresión</vt:lpstr>
      <vt:lpstr>'1-Instrucciones'!Área_de_impresión</vt:lpstr>
      <vt:lpstr>'2-Datos y otros'!Área_de_impresión</vt:lpstr>
      <vt:lpstr>'4-Datos generales'!Área_de_impresión</vt:lpstr>
      <vt:lpstr>'5-Edificio 1'!Área_de_impresión</vt:lpstr>
      <vt:lpstr>'2-Datos y otros'!OLE_LINK1</vt:lpstr>
      <vt:lpstr>'2-Datos y otros'!OLE_LINK4</vt:lpstr>
      <vt:lpstr>'2-Datos y otros'!OLE_LINK7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mario briceno</cp:lastModifiedBy>
  <cp:lastPrinted>2011-08-20T15:55:09Z</cp:lastPrinted>
  <dcterms:created xsi:type="dcterms:W3CDTF">2009-10-20T13:50:35Z</dcterms:created>
  <dcterms:modified xsi:type="dcterms:W3CDTF">2017-10-04T14:48:05Z</dcterms:modified>
</cp:coreProperties>
</file>